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6a.OEE" sheetId="1" r:id="rId1"/>
    <sheet name="6b.OEE example" sheetId="4" r:id="rId2"/>
  </sheets>
  <externalReferences>
    <externalReference r:id="rId3"/>
  </externalReferences>
  <definedNames>
    <definedName name="_xlnm.Print_Area" localSheetId="0">'6a.OEE'!$A$1:$L$64</definedName>
    <definedName name="_xlnm.Print_Area" localSheetId="1">'6b.OEE example'!$A$1:$L$64</definedName>
    <definedName name="Sname">'[1]Kautex 4WD St.IV P&amp;D:Sachs FL WHL'!$E$4</definedName>
  </definedNames>
  <calcPr calcId="145621" calcOnSave="0" concurrentCalc="0"/>
</workbook>
</file>

<file path=xl/calcChain.xml><?xml version="1.0" encoding="utf-8"?>
<calcChain xmlns="http://schemas.openxmlformats.org/spreadsheetml/2006/main">
  <c r="E49" i="4" l="1"/>
  <c r="E55" i="4"/>
  <c r="E50" i="4"/>
  <c r="E16" i="4"/>
  <c r="E18" i="4"/>
  <c r="E20" i="4"/>
  <c r="E21" i="4"/>
  <c r="E48" i="4"/>
  <c r="E51" i="4"/>
  <c r="E37" i="4"/>
  <c r="E38" i="4"/>
  <c r="E39" i="4"/>
  <c r="E42" i="4"/>
  <c r="E31" i="4"/>
  <c r="E43" i="4"/>
  <c r="E44" i="4"/>
  <c r="E45" i="4"/>
  <c r="E56" i="4"/>
  <c r="E57" i="4"/>
  <c r="F55" i="4"/>
  <c r="F57" i="4"/>
  <c r="G55" i="4"/>
  <c r="G57" i="4"/>
  <c r="D59" i="4"/>
  <c r="M59" i="4"/>
  <c r="F59" i="4"/>
  <c r="K49" i="4"/>
  <c r="K55" i="4"/>
  <c r="K57" i="4"/>
  <c r="J49" i="4"/>
  <c r="J55" i="4"/>
  <c r="J57" i="4"/>
  <c r="I49" i="4"/>
  <c r="I55" i="4"/>
  <c r="I57" i="4"/>
  <c r="H49" i="4"/>
  <c r="H55" i="4"/>
  <c r="H57" i="4"/>
  <c r="G49" i="4"/>
  <c r="F49" i="4"/>
  <c r="K50" i="4"/>
  <c r="K51" i="4"/>
  <c r="K56" i="4"/>
  <c r="J50" i="4"/>
  <c r="J51" i="4"/>
  <c r="J56" i="4"/>
  <c r="I50" i="4"/>
  <c r="I51" i="4"/>
  <c r="I56" i="4"/>
  <c r="H50" i="4"/>
  <c r="H51" i="4"/>
  <c r="H56" i="4"/>
  <c r="G50" i="4"/>
  <c r="G51" i="4"/>
  <c r="G56" i="4"/>
  <c r="F50" i="4"/>
  <c r="F51" i="4"/>
  <c r="F56" i="4"/>
  <c r="K52" i="4"/>
  <c r="K54" i="4"/>
  <c r="J52" i="4"/>
  <c r="J54" i="4"/>
  <c r="I52" i="4"/>
  <c r="I54" i="4"/>
  <c r="H52" i="4"/>
  <c r="H54" i="4"/>
  <c r="G52" i="4"/>
  <c r="G54" i="4"/>
  <c r="F52" i="4"/>
  <c r="F54" i="4"/>
  <c r="E52" i="4"/>
  <c r="E54" i="4"/>
  <c r="G53" i="4"/>
  <c r="F53" i="4"/>
  <c r="K21" i="4"/>
  <c r="K48" i="4"/>
  <c r="J21" i="4"/>
  <c r="J48" i="4"/>
  <c r="I21" i="4"/>
  <c r="I48" i="4"/>
  <c r="H21" i="4"/>
  <c r="H48" i="4"/>
  <c r="G21" i="4"/>
  <c r="G48" i="4"/>
  <c r="F21" i="4"/>
  <c r="F48" i="4"/>
  <c r="K41" i="4"/>
  <c r="K47" i="4"/>
  <c r="J41" i="4"/>
  <c r="J47" i="4"/>
  <c r="I41" i="4"/>
  <c r="I47" i="4"/>
  <c r="H41" i="4"/>
  <c r="H47" i="4"/>
  <c r="G41" i="4"/>
  <c r="G47" i="4"/>
  <c r="F41" i="4"/>
  <c r="F47" i="4"/>
  <c r="E41" i="4"/>
  <c r="E47" i="4"/>
  <c r="K44" i="4"/>
  <c r="K45" i="4"/>
  <c r="J44" i="4"/>
  <c r="J45" i="4"/>
  <c r="I44" i="4"/>
  <c r="I45" i="4"/>
  <c r="H44" i="4"/>
  <c r="H45" i="4"/>
  <c r="G44" i="4"/>
  <c r="G45" i="4"/>
  <c r="F44" i="4"/>
  <c r="F45" i="4"/>
  <c r="K31" i="4"/>
  <c r="K43" i="4"/>
  <c r="J31" i="4"/>
  <c r="J43" i="4"/>
  <c r="I31" i="4"/>
  <c r="I43" i="4"/>
  <c r="H31" i="4"/>
  <c r="H43" i="4"/>
  <c r="G31" i="4"/>
  <c r="G43" i="4"/>
  <c r="F31" i="4"/>
  <c r="F43" i="4"/>
  <c r="K42" i="4"/>
  <c r="J42" i="4"/>
  <c r="I42" i="4"/>
  <c r="H42" i="4"/>
  <c r="G42" i="4"/>
  <c r="F42" i="4"/>
  <c r="K37" i="4"/>
  <c r="K39" i="4"/>
  <c r="J37" i="4"/>
  <c r="J39" i="4"/>
  <c r="I37" i="4"/>
  <c r="I39" i="4"/>
  <c r="H37" i="4"/>
  <c r="H39" i="4"/>
  <c r="G37" i="4"/>
  <c r="G39" i="4"/>
  <c r="F37" i="4"/>
  <c r="F39" i="4"/>
  <c r="K16" i="4"/>
  <c r="K20" i="4"/>
  <c r="K38" i="4"/>
  <c r="J16" i="4"/>
  <c r="J20" i="4"/>
  <c r="J38" i="4"/>
  <c r="I16" i="4"/>
  <c r="I20" i="4"/>
  <c r="I38" i="4"/>
  <c r="H16" i="4"/>
  <c r="H20" i="4"/>
  <c r="H38" i="4"/>
  <c r="G16" i="4"/>
  <c r="G20" i="4"/>
  <c r="G38" i="4"/>
  <c r="F16" i="4"/>
  <c r="F20" i="4"/>
  <c r="F38" i="4"/>
  <c r="K33" i="4"/>
  <c r="J33" i="4"/>
  <c r="I33" i="4"/>
  <c r="H33" i="4"/>
  <c r="G33" i="4"/>
  <c r="F33" i="4"/>
  <c r="E33" i="4"/>
  <c r="K30" i="4"/>
  <c r="J30" i="4"/>
  <c r="I30" i="4"/>
  <c r="H30" i="4"/>
  <c r="G30" i="4"/>
  <c r="F30" i="4"/>
  <c r="E30" i="4"/>
  <c r="K25" i="4"/>
  <c r="J25" i="4"/>
  <c r="I25" i="4"/>
  <c r="H25" i="4"/>
  <c r="G25" i="4"/>
  <c r="F25" i="4"/>
  <c r="E25" i="4"/>
  <c r="K23" i="4"/>
  <c r="J23" i="4"/>
  <c r="I23" i="4"/>
  <c r="H23" i="4"/>
  <c r="G23" i="4"/>
  <c r="F23" i="4"/>
  <c r="E23" i="4"/>
  <c r="K18" i="4"/>
  <c r="J18" i="4"/>
  <c r="I18" i="4"/>
  <c r="H18" i="4"/>
  <c r="G18" i="4"/>
  <c r="F18" i="4"/>
  <c r="G10" i="4"/>
  <c r="G9" i="4"/>
  <c r="F16" i="1"/>
  <c r="F18" i="1"/>
  <c r="F20" i="1"/>
  <c r="F21" i="1"/>
  <c r="F48" i="1"/>
  <c r="F50" i="1"/>
  <c r="F51" i="1"/>
  <c r="F38" i="1"/>
  <c r="F37" i="1"/>
  <c r="F39" i="1"/>
  <c r="F42" i="1"/>
  <c r="F31" i="1"/>
  <c r="F43" i="1"/>
  <c r="F44" i="1"/>
  <c r="F45" i="1"/>
  <c r="F56" i="1"/>
  <c r="F53" i="1"/>
  <c r="F49" i="1"/>
  <c r="F55" i="1"/>
  <c r="F57" i="1"/>
  <c r="G44" i="1"/>
  <c r="G31" i="1"/>
  <c r="G43" i="1"/>
  <c r="G21" i="1"/>
  <c r="G42" i="1"/>
  <c r="G45" i="1"/>
  <c r="G50" i="1"/>
  <c r="G48" i="1"/>
  <c r="G51" i="1"/>
  <c r="G56" i="1"/>
  <c r="G53" i="1"/>
  <c r="G49" i="1"/>
  <c r="G55" i="1"/>
  <c r="G57" i="1"/>
  <c r="E53" i="1"/>
  <c r="E49" i="1"/>
  <c r="E55" i="1"/>
  <c r="E21" i="1"/>
  <c r="E48" i="1"/>
  <c r="E50" i="1"/>
  <c r="E51" i="1"/>
  <c r="E56" i="1"/>
  <c r="E57" i="1"/>
  <c r="D59" i="1"/>
  <c r="G37" i="1"/>
  <c r="G16" i="1"/>
  <c r="G20" i="1"/>
  <c r="G38" i="1"/>
  <c r="G39" i="1"/>
  <c r="F59" i="1"/>
  <c r="G18" i="1"/>
  <c r="G52" i="1"/>
  <c r="G54" i="1"/>
  <c r="F52" i="1"/>
  <c r="F54" i="1"/>
  <c r="E31" i="1"/>
  <c r="E43" i="1"/>
  <c r="E42" i="1"/>
  <c r="E44" i="1"/>
  <c r="E45" i="1"/>
  <c r="E52" i="1"/>
  <c r="E54" i="1"/>
  <c r="E16" i="1"/>
  <c r="E20" i="1"/>
  <c r="E38" i="1"/>
  <c r="E37" i="1"/>
  <c r="E39" i="1"/>
  <c r="G10" i="1"/>
  <c r="G9" i="1"/>
  <c r="G30" i="1"/>
  <c r="K49" i="1"/>
  <c r="K55" i="1"/>
  <c r="K57" i="1"/>
  <c r="I49" i="1"/>
  <c r="I55" i="1"/>
  <c r="I57" i="1"/>
  <c r="J50" i="1"/>
  <c r="J51" i="1"/>
  <c r="J52" i="1"/>
  <c r="J54" i="1"/>
  <c r="K50" i="1"/>
  <c r="K51" i="1"/>
  <c r="I50" i="1"/>
  <c r="I51" i="1"/>
  <c r="H50" i="1"/>
  <c r="J49" i="1"/>
  <c r="J55" i="1"/>
  <c r="J57" i="1"/>
  <c r="H49" i="1"/>
  <c r="H55" i="1"/>
  <c r="K21" i="1"/>
  <c r="K48" i="1"/>
  <c r="I21" i="1"/>
  <c r="I48" i="1"/>
  <c r="J41" i="1"/>
  <c r="J47" i="1"/>
  <c r="H41" i="1"/>
  <c r="H47" i="1"/>
  <c r="F41" i="1"/>
  <c r="F47" i="1"/>
  <c r="K44" i="1"/>
  <c r="K45" i="1"/>
  <c r="I44" i="1"/>
  <c r="I45" i="1"/>
  <c r="J44" i="1"/>
  <c r="J45" i="1"/>
  <c r="H44" i="1"/>
  <c r="K31" i="1"/>
  <c r="K43" i="1"/>
  <c r="I31" i="1"/>
  <c r="I43" i="1"/>
  <c r="I42" i="1"/>
  <c r="K41" i="1"/>
  <c r="K47" i="1"/>
  <c r="I41" i="1"/>
  <c r="I47" i="1"/>
  <c r="G41" i="1"/>
  <c r="G47" i="1"/>
  <c r="E41" i="1"/>
  <c r="E47" i="1"/>
  <c r="K37" i="1"/>
  <c r="K39" i="1"/>
  <c r="J37" i="1"/>
  <c r="J39" i="1"/>
  <c r="I37" i="1"/>
  <c r="I39" i="1"/>
  <c r="H37" i="1"/>
  <c r="K33" i="1"/>
  <c r="J33" i="1"/>
  <c r="I33" i="1"/>
  <c r="H33" i="1"/>
  <c r="G33" i="1"/>
  <c r="F33" i="1"/>
  <c r="E33" i="1"/>
  <c r="J31" i="1"/>
  <c r="J43" i="1"/>
  <c r="H31" i="1"/>
  <c r="H43" i="1"/>
  <c r="K30" i="1"/>
  <c r="J30" i="1"/>
  <c r="I30" i="1"/>
  <c r="H30" i="1"/>
  <c r="F30" i="1"/>
  <c r="E30" i="1"/>
  <c r="K25" i="1"/>
  <c r="J25" i="1"/>
  <c r="I25" i="1"/>
  <c r="H25" i="1"/>
  <c r="G25" i="1"/>
  <c r="F25" i="1"/>
  <c r="E25" i="1"/>
  <c r="K23" i="1"/>
  <c r="I23" i="1"/>
  <c r="K42" i="1"/>
  <c r="J21" i="1"/>
  <c r="J48" i="1"/>
  <c r="J16" i="1"/>
  <c r="J20" i="1"/>
  <c r="J38" i="1"/>
  <c r="K18" i="1"/>
  <c r="J18" i="1"/>
  <c r="I18" i="1"/>
  <c r="H18" i="1"/>
  <c r="K16" i="1"/>
  <c r="K20" i="1"/>
  <c r="K38" i="1"/>
  <c r="I16" i="1"/>
  <c r="I20" i="1"/>
  <c r="I38" i="1"/>
  <c r="H16" i="1"/>
  <c r="H20" i="1"/>
  <c r="E18" i="1"/>
  <c r="I56" i="1"/>
  <c r="I52" i="1"/>
  <c r="I54" i="1"/>
  <c r="H38" i="1"/>
  <c r="H39" i="1"/>
  <c r="H21" i="1"/>
  <c r="K56" i="1"/>
  <c r="K52" i="1"/>
  <c r="K54" i="1"/>
  <c r="J42" i="1"/>
  <c r="J56" i="1"/>
  <c r="F23" i="1"/>
  <c r="J23" i="1"/>
  <c r="H23" i="1"/>
  <c r="H42" i="1"/>
  <c r="H45" i="1"/>
  <c r="H48" i="1"/>
  <c r="H51" i="1"/>
  <c r="G23" i="1"/>
  <c r="H56" i="1"/>
  <c r="H57" i="1"/>
  <c r="H52" i="1"/>
  <c r="H54" i="1"/>
  <c r="E23" i="1"/>
  <c r="M59" i="1"/>
</calcChain>
</file>

<file path=xl/comments1.xml><?xml version="1.0" encoding="utf-8"?>
<comments xmlns="http://schemas.openxmlformats.org/spreadsheetml/2006/main">
  <authors>
    <author>kmcclaff</author>
    <author>Mikulas Lalak</author>
  </authors>
  <commentList>
    <comment ref="H3" authorId="0">
      <text>
        <r>
          <rPr>
            <sz val="10"/>
            <color indexed="81"/>
            <rFont val="Tahoma"/>
            <family val="2"/>
          </rPr>
          <t>Average Production Weekly (APW) is the average weekly quantity of parts specified by APCB to the supplier.  
The APW is the quantity of parts the supplier needs to be capable of producing to meet the planned long-term "Average" requirement of the supplier's APCB customer plants.
Note: Plant weekly requirements vary</t>
        </r>
      </text>
    </comment>
    <comment ref="J3" authorId="0">
      <text>
        <r>
          <rPr>
            <sz val="10"/>
            <color indexed="81"/>
            <rFont val="Tahoma"/>
            <family val="2"/>
          </rPr>
          <t>Maximum Production Weekly (MPW) is the maximum weekly quantity of parts specified by APCB to the supplier.  
The MPW is the quantity of parts the supplier needs to be capable of producing to meet the planned short-term (up to 90 days) "Peak" requirement of the supplier's APCB customer plants.</t>
        </r>
      </text>
    </comment>
    <comment ref="E11" authorId="1">
      <text>
        <r>
          <rPr>
            <b/>
            <sz val="9"/>
            <color indexed="81"/>
            <rFont val="Tahoma"/>
            <family val="2"/>
          </rPr>
          <t>HH:</t>
        </r>
        <r>
          <rPr>
            <sz val="9"/>
            <color indexed="81"/>
            <rFont val="Tahoma"/>
            <family val="2"/>
          </rPr>
          <t xml:space="preserve">
4 Näh-Ma/2shifts geplant, R@R 3 Näh-Ma in OP 3operators (shift)</t>
        </r>
      </text>
    </comment>
    <comment ref="F11" authorId="1">
      <text>
        <r>
          <rPr>
            <b/>
            <sz val="9"/>
            <color indexed="81"/>
            <rFont val="Tahoma"/>
            <family val="2"/>
          </rPr>
          <t>HH: 27-07-16</t>
        </r>
        <r>
          <rPr>
            <sz val="9"/>
            <color indexed="81"/>
            <rFont val="Tahoma"/>
            <family val="2"/>
          </rPr>
          <t xml:space="preserve">
11operators/shift 2 shifts.
27.07.16 R@R w. 0,5 Team in place (x6 opr's).</t>
        </r>
      </text>
    </comment>
    <comment ref="G11" authorId="1">
      <text>
        <r>
          <rPr>
            <b/>
            <sz val="9"/>
            <color indexed="81"/>
            <rFont val="Tahoma"/>
            <family val="2"/>
          </rPr>
          <t>HH:</t>
        </r>
        <r>
          <rPr>
            <sz val="9"/>
            <color indexed="81"/>
            <rFont val="Tahoma"/>
            <family val="2"/>
          </rPr>
          <t xml:space="preserve">
11operators/shift 2 shifts</t>
        </r>
      </text>
    </comment>
    <comment ref="H11" authorId="1">
      <text>
        <r>
          <rPr>
            <b/>
            <sz val="9"/>
            <color indexed="81"/>
            <rFont val="Tahoma"/>
            <family val="2"/>
          </rPr>
          <t>HH:</t>
        </r>
        <r>
          <rPr>
            <sz val="9"/>
            <color indexed="81"/>
            <rFont val="Tahoma"/>
            <family val="2"/>
          </rPr>
          <t xml:space="preserve">
10.8 w full prod. Team final R@R
11 operators in 1 shift for final OEE &amp; process review.</t>
        </r>
      </text>
    </comment>
  </commentList>
</comments>
</file>

<file path=xl/comments2.xml><?xml version="1.0" encoding="utf-8"?>
<comments xmlns="http://schemas.openxmlformats.org/spreadsheetml/2006/main">
  <authors>
    <author>kmcclaff</author>
    <author>Mikulas Lalak</author>
  </authors>
  <commentList>
    <comment ref="H3" authorId="0">
      <text>
        <r>
          <rPr>
            <sz val="10"/>
            <color indexed="81"/>
            <rFont val="Tahoma"/>
            <family val="2"/>
          </rPr>
          <t>Average Production Weekly (APW) is the average weekly quantity of parts specified by APCB to the supplier.  
The APW is the quantity of parts the supplier needs to be capable of producing to meet the planned long-term "Average" requirement of the supplier's APCB customer plants.
Note: Plant weekly requirements vary</t>
        </r>
      </text>
    </comment>
    <comment ref="J3" authorId="0">
      <text>
        <r>
          <rPr>
            <sz val="10"/>
            <color indexed="81"/>
            <rFont val="Tahoma"/>
            <family val="2"/>
          </rPr>
          <t>Maximum Production Weekly (MPW) is the maximum weekly quantity of parts specified by APCB to the supplier.  
The MPW is the quantity of parts the supplier needs to be capable of producing to meet the planned short-term (up to 90 days) "Peak" requirement of the supplier's APCB customer plants.</t>
        </r>
      </text>
    </comment>
    <comment ref="E11" authorId="1">
      <text>
        <r>
          <rPr>
            <b/>
            <sz val="9"/>
            <color indexed="81"/>
            <rFont val="Tahoma"/>
            <family val="2"/>
          </rPr>
          <t>HH: 27-07-16</t>
        </r>
        <r>
          <rPr>
            <sz val="9"/>
            <color indexed="81"/>
            <rFont val="Tahoma"/>
            <family val="2"/>
          </rPr>
          <t xml:space="preserve">
11operators/shift 2 shifts.
27.07.16 R@R w. 0,5 Team in place (x6 opr's).</t>
        </r>
      </text>
    </comment>
  </commentList>
</comments>
</file>

<file path=xl/sharedStrings.xml><?xml version="1.0" encoding="utf-8"?>
<sst xmlns="http://schemas.openxmlformats.org/spreadsheetml/2006/main" count="282" uniqueCount="141">
  <si>
    <r>
      <t xml:space="preserve">Overall Equipment Effectiveness (OEE) </t>
    </r>
    <r>
      <rPr>
        <b/>
        <u/>
        <sz val="12"/>
        <color indexed="12"/>
        <rFont val="Arial"/>
        <family val="2"/>
      </rPr>
      <t>(Uses data that can be gathered from a sample production run)</t>
    </r>
  </si>
  <si>
    <t xml:space="preserve">Supplier : </t>
  </si>
  <si>
    <t xml:space="preserve">Site Code : </t>
  </si>
  <si>
    <t xml:space="preserve">Part Name : </t>
  </si>
  <si>
    <t xml:space="preserve">Part Number : </t>
  </si>
  <si>
    <t xml:space="preserve">Program : </t>
  </si>
  <si>
    <t xml:space="preserve">OEE Review Date : </t>
  </si>
  <si>
    <t>Please perform this analysis for all key processes.</t>
  </si>
  <si>
    <r>
      <t>Note</t>
    </r>
    <r>
      <rPr>
        <b/>
        <i/>
        <sz val="12"/>
        <color indexed="8"/>
        <rFont val="Arial Narrow"/>
        <family val="2"/>
      </rPr>
      <t xml:space="preserve"> : white cells must be filled in </t>
    </r>
    <r>
      <rPr>
        <b/>
        <i/>
        <sz val="12"/>
        <color indexed="12"/>
        <rFont val="Arial Narrow"/>
        <family val="2"/>
      </rPr>
      <t>(blue text left)</t>
    </r>
    <r>
      <rPr>
        <b/>
        <i/>
        <sz val="12"/>
        <color indexed="8"/>
        <rFont val="Arial Narrow"/>
        <family val="2"/>
      </rPr>
      <t>, shaded cells are calculated fields</t>
    </r>
  </si>
  <si>
    <t xml:space="preserve">Constraint Process : </t>
  </si>
  <si>
    <t>Operating pattern and machine data:</t>
  </si>
  <si>
    <t>Process 1</t>
  </si>
  <si>
    <t>Process 2</t>
  </si>
  <si>
    <t>Process 3</t>
  </si>
  <si>
    <t>Process 5</t>
  </si>
  <si>
    <t>Process 6</t>
  </si>
  <si>
    <t>Process 7</t>
  </si>
  <si>
    <t>A.</t>
  </si>
  <si>
    <t>Shifts/day</t>
  </si>
  <si>
    <t>B.</t>
  </si>
  <si>
    <t>Hours/shift</t>
  </si>
  <si>
    <t>C.</t>
  </si>
  <si>
    <t>Minutes/shift</t>
  </si>
  <si>
    <t>= B x 60</t>
  </si>
  <si>
    <t>D.</t>
  </si>
  <si>
    <t>Percentage availability to Manufacture Component. (Dedicated Process = 100%)</t>
  </si>
  <si>
    <t>E.</t>
  </si>
  <si>
    <t>Total Minutes available per shift</t>
  </si>
  <si>
    <t>= C x D</t>
  </si>
  <si>
    <t>F.</t>
  </si>
  <si>
    <t>Planned downtime: lunch, breaks (minutes/shift) Note: If tag relief is used, enter 0</t>
  </si>
  <si>
    <t>G.</t>
  </si>
  <si>
    <t>Total planned production time/shift (minutes)</t>
  </si>
  <si>
    <t>= E - F</t>
  </si>
  <si>
    <t>H.</t>
  </si>
  <si>
    <t>Total planned production time/day (minutes)</t>
  </si>
  <si>
    <t>= A x G</t>
  </si>
  <si>
    <t>I.</t>
  </si>
  <si>
    <t>Days/week</t>
  </si>
  <si>
    <t>J.</t>
  </si>
  <si>
    <t>Total planned production time/week (minutes)</t>
  </si>
  <si>
    <t>= H x I</t>
  </si>
  <si>
    <t>Sample production run data:</t>
  </si>
  <si>
    <t>K.</t>
  </si>
  <si>
    <t>Total minutes run</t>
  </si>
  <si>
    <t>L.</t>
  </si>
  <si>
    <t>Total breakdown time + time for minor set-ups and adjustments (minutes)</t>
  </si>
  <si>
    <t>M.</t>
  </si>
  <si>
    <t>Total number of parts made (good + bad)</t>
  </si>
  <si>
    <t>N.</t>
  </si>
  <si>
    <t>Total good parts (first time through only- do not include parts that were re-processed or reworked)</t>
  </si>
  <si>
    <t>O.</t>
  </si>
  <si>
    <t>Total bad parts</t>
  </si>
  <si>
    <t>= M - N</t>
  </si>
  <si>
    <t>P.</t>
  </si>
  <si>
    <t>Actual cycle time (sec/part)</t>
  </si>
  <si>
    <t>= ((K - L)*60) / M</t>
  </si>
  <si>
    <t>Other data:</t>
  </si>
  <si>
    <t>Q.</t>
  </si>
  <si>
    <t>Planned cycle time-the one used for capacity planning (seconds/part)</t>
  </si>
  <si>
    <t>R.</t>
  </si>
  <si>
    <t>Projected time per changeover (minutes)</t>
  </si>
  <si>
    <t>S.</t>
  </si>
  <si>
    <t>Projected changeovers per shift</t>
  </si>
  <si>
    <t>T.</t>
  </si>
  <si>
    <t>Projected downtime: changeover time/shift (minutes)</t>
  </si>
  <si>
    <t>= R x S</t>
  </si>
  <si>
    <t>U.</t>
  </si>
  <si>
    <t>Projected downtime: (breakdown time+time for minor set-ups and adjustments)/shift (minutes)</t>
  </si>
  <si>
    <t>V.</t>
  </si>
  <si>
    <t>Total projected unplanned downtime/day (minutes)</t>
  </si>
  <si>
    <t>= (T + U) x A</t>
  </si>
  <si>
    <t>OEE calculation</t>
  </si>
  <si>
    <t>W.</t>
  </si>
  <si>
    <t>Equipment Availability:</t>
  </si>
  <si>
    <t>= (H - V) / H</t>
  </si>
  <si>
    <t>X.</t>
  </si>
  <si>
    <t>Performance Efficiency</t>
  </si>
  <si>
    <t>= Q / P</t>
  </si>
  <si>
    <t>Y.</t>
  </si>
  <si>
    <t>Quality Rate:</t>
  </si>
  <si>
    <t>= N / M</t>
  </si>
  <si>
    <t>Z.</t>
  </si>
  <si>
    <t>OEE:</t>
  </si>
  <si>
    <t>= W x X x Y</t>
  </si>
  <si>
    <t>Capacity analysis</t>
  </si>
  <si>
    <t>AA.</t>
  </si>
  <si>
    <t>Planned uptime (hours/day)</t>
  </si>
  <si>
    <t>= H / 60</t>
  </si>
  <si>
    <t>AB.</t>
  </si>
  <si>
    <t>Planned uptime (days/week)</t>
  </si>
  <si>
    <t>= I</t>
  </si>
  <si>
    <t>AC.</t>
  </si>
  <si>
    <t>Planned rate of production (parts/minute)</t>
  </si>
  <si>
    <t>= 60 / Q</t>
  </si>
  <si>
    <t>AD.</t>
  </si>
  <si>
    <t>Theoretical production capacity per day</t>
  </si>
  <si>
    <t>= AA x 60 x AC</t>
  </si>
  <si>
    <t>AE.</t>
  </si>
  <si>
    <t>Theoretical production capacity per week</t>
  </si>
  <si>
    <t>= AD x Z</t>
  </si>
  <si>
    <t>AF.</t>
  </si>
  <si>
    <t>Weekly Demand</t>
  </si>
  <si>
    <t>AG.</t>
  </si>
  <si>
    <t>Weekly Parts Available for Shipment</t>
  </si>
  <si>
    <t>= AE x Z</t>
  </si>
  <si>
    <t>AH.</t>
  </si>
  <si>
    <t>Daily Demand (DPV)</t>
  </si>
  <si>
    <t>= AF / AB</t>
  </si>
  <si>
    <t>AI.</t>
  </si>
  <si>
    <t>Daily Parts Available for Shipment</t>
  </si>
  <si>
    <t>AJ.</t>
  </si>
  <si>
    <t>Percent above/below DPV</t>
  </si>
  <si>
    <t>= (AI - AH) / AH</t>
  </si>
  <si>
    <t xml:space="preserve">Percent above/below DPV for bottleneck operation (Minimum value of AH) : </t>
  </si>
  <si>
    <t xml:space="preserve">out of </t>
  </si>
  <si>
    <t>possible points</t>
  </si>
  <si>
    <t>Process 4</t>
  </si>
  <si>
    <t>Supplier to demonstrate APW of</t>
  </si>
  <si>
    <t>parts per week operating no more than 5 days per week</t>
  </si>
  <si>
    <t>Supplier to demonstrate MPW of</t>
  </si>
  <si>
    <t>parts per week operating no more than 6 days per week</t>
  </si>
  <si>
    <t>Capacity Requirements:</t>
  </si>
  <si>
    <t>APW</t>
  </si>
  <si>
    <t>MPW</t>
  </si>
  <si>
    <t>Site-SPE- Engineer</t>
  </si>
  <si>
    <t>Hemassian Hamid</t>
  </si>
  <si>
    <t>Authorized Representative Name / Title</t>
  </si>
  <si>
    <t>hhemassi@apc-berlin.com</t>
  </si>
  <si>
    <t>Phone Number:</t>
  </si>
  <si>
    <t>+49 (0) 30 322 914 248</t>
  </si>
  <si>
    <t>Email</t>
  </si>
  <si>
    <t>Mobile:</t>
  </si>
  <si>
    <t>+49 (0) 171 300 71 58</t>
  </si>
  <si>
    <t>Signature</t>
  </si>
  <si>
    <t>Date</t>
  </si>
  <si>
    <t>Signature/Date</t>
  </si>
  <si>
    <t>New R@R on 09.Aug.16 w.compl. Produ. Team in place with 2 process lines.</t>
  </si>
  <si>
    <t xml:space="preserve">What are the process assumptions for yield, OEE, and first-run capability? </t>
  </si>
  <si>
    <t xml:space="preserve">SUPPLIER PLANT MANAGEMENT APPROVAL </t>
  </si>
  <si>
    <t xml:space="preserve">Wrapping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</si>
</sst>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Red]\-\$#,##0.00"/>
    <numFmt numFmtId="166" formatCode="0.0000%"/>
    <numFmt numFmtId="167" formatCode="mmmm\ d\,\ yyyy"/>
    <numFmt numFmtId="168" formatCode="_ &quot;R&quot;\ * #,##0_ ;_ &quot;R&quot;\ * \-#,##0_ ;_ &quot;R&quot;\ * &quot;-&quot;_ ;_ @_ "/>
  </numFmts>
  <fonts count="43">
    <font>
      <sz val="10"/>
      <name val="Arial"/>
    </font>
    <font>
      <b/>
      <u/>
      <sz val="18"/>
      <color indexed="12"/>
      <name val="Arial"/>
      <family val="2"/>
    </font>
    <font>
      <b/>
      <u/>
      <sz val="12"/>
      <color indexed="12"/>
      <name val="Arial"/>
      <family val="2"/>
    </font>
    <font>
      <sz val="12"/>
      <color indexed="8"/>
      <name val="Arial Narrow"/>
      <family val="2"/>
    </font>
    <font>
      <sz val="11"/>
      <name val="Arial"/>
      <family val="2"/>
    </font>
    <font>
      <b/>
      <sz val="11"/>
      <name val="Arial"/>
      <family val="2"/>
    </font>
    <font>
      <b/>
      <i/>
      <sz val="12"/>
      <color indexed="8"/>
      <name val="Arial Narrow"/>
      <family val="2"/>
    </font>
    <font>
      <b/>
      <i/>
      <u/>
      <sz val="12"/>
      <color indexed="8"/>
      <name val="Arial Narrow"/>
      <family val="2"/>
    </font>
    <font>
      <b/>
      <i/>
      <sz val="12"/>
      <color indexed="12"/>
      <name val="Arial Narrow"/>
      <family val="2"/>
    </font>
    <font>
      <b/>
      <sz val="10"/>
      <name val="Arial"/>
      <family val="2"/>
    </font>
    <font>
      <b/>
      <u/>
      <sz val="10"/>
      <color indexed="10"/>
      <name val="Arial"/>
      <family val="2"/>
    </font>
    <font>
      <b/>
      <sz val="10"/>
      <color indexed="12"/>
      <name val="Arial"/>
      <family val="2"/>
    </font>
    <font>
      <sz val="10"/>
      <name val="Arial"/>
      <family val="2"/>
    </font>
    <font>
      <b/>
      <sz val="10"/>
      <color indexed="9"/>
      <name val="Arial"/>
      <family val="2"/>
    </font>
    <font>
      <sz val="10"/>
      <color indexed="8"/>
      <name val="Arial"/>
      <family val="2"/>
    </font>
    <font>
      <u/>
      <sz val="10"/>
      <name val="Arial"/>
      <family val="2"/>
    </font>
    <font>
      <b/>
      <i/>
      <sz val="11"/>
      <name val="Arial"/>
      <family val="2"/>
    </font>
    <font>
      <b/>
      <sz val="14"/>
      <color indexed="8"/>
      <name val="Arial"/>
      <family val="2"/>
    </font>
    <font>
      <b/>
      <sz val="14"/>
      <name val="Arial"/>
      <family val="2"/>
    </font>
    <font>
      <sz val="10"/>
      <color indexed="47"/>
      <name val="Arial"/>
      <family val="2"/>
    </font>
    <font>
      <b/>
      <sz val="9"/>
      <color indexed="81"/>
      <name val="Tahoma"/>
      <family val="2"/>
    </font>
    <font>
      <sz val="9"/>
      <color indexed="81"/>
      <name val="Tahoma"/>
      <family val="2"/>
    </font>
    <font>
      <sz val="8"/>
      <name val="Times New Roman"/>
      <family val="1"/>
    </font>
    <font>
      <b/>
      <sz val="10"/>
      <name val="Helv"/>
    </font>
    <font>
      <sz val="10"/>
      <name val="MS Sans Serif"/>
      <family val="2"/>
    </font>
    <font>
      <sz val="10"/>
      <name val="Times New Roman"/>
      <family val="1"/>
    </font>
    <font>
      <sz val="8"/>
      <name val="Arial"/>
      <family val="2"/>
    </font>
    <font>
      <b/>
      <sz val="12"/>
      <name val="Helv"/>
    </font>
    <font>
      <b/>
      <sz val="12"/>
      <name val="Arial"/>
      <family val="2"/>
    </font>
    <font>
      <b/>
      <sz val="11"/>
      <name val="Helv"/>
    </font>
    <font>
      <sz val="11"/>
      <name val="‚l‚r –¾’©"/>
      <charset val="128"/>
    </font>
    <font>
      <sz val="9"/>
      <name val="Arial"/>
      <family val="2"/>
    </font>
    <font>
      <b/>
      <sz val="12"/>
      <color indexed="10"/>
      <name val="Arial"/>
      <family val="2"/>
    </font>
    <font>
      <sz val="12"/>
      <name val="Arial"/>
      <family val="2"/>
    </font>
    <font>
      <b/>
      <sz val="11"/>
      <color indexed="10"/>
      <name val="Arial"/>
      <family val="2"/>
    </font>
    <font>
      <b/>
      <sz val="10"/>
      <color indexed="10"/>
      <name val="Arial"/>
      <family val="2"/>
    </font>
    <font>
      <sz val="10"/>
      <color indexed="10"/>
      <name val="Arial"/>
      <family val="2"/>
    </font>
    <font>
      <sz val="10"/>
      <color indexed="81"/>
      <name val="Tahoma"/>
      <family val="2"/>
    </font>
    <font>
      <b/>
      <u/>
      <sz val="10"/>
      <name val="Arial"/>
      <family val="2"/>
    </font>
    <font>
      <b/>
      <u/>
      <sz val="11"/>
      <name val="Arial"/>
      <family val="2"/>
    </font>
    <font>
      <sz val="14"/>
      <name val="Arial"/>
      <family val="2"/>
    </font>
    <font>
      <u/>
      <sz val="10"/>
      <color indexed="12"/>
      <name val="Arial"/>
      <family val="2"/>
    </font>
    <font>
      <sz val="10"/>
      <color theme="0"/>
      <name val="Arial"/>
      <family val="2"/>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7"/>
        <bgColor indexed="13"/>
      </patternFill>
    </fill>
    <fill>
      <patternFill patternType="solid">
        <fgColor indexed="9"/>
        <bgColor indexed="13"/>
      </patternFill>
    </fill>
    <fill>
      <patternFill patternType="solid">
        <fgColor rgb="FFFFFF00"/>
        <bgColor indexed="64"/>
      </patternFill>
    </fill>
    <fill>
      <patternFill patternType="gray0625">
        <bgColor indexed="8"/>
      </patternFill>
    </fill>
    <fill>
      <patternFill patternType="solid">
        <fgColor indexed="8"/>
        <bgColor indexed="64"/>
      </patternFill>
    </fill>
    <fill>
      <patternFill patternType="solid">
        <fgColor rgb="FF00B0F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ouble">
        <color indexed="23"/>
      </left>
      <right style="double">
        <color indexed="23"/>
      </right>
      <top style="double">
        <color indexed="23"/>
      </top>
      <bottom style="double">
        <color indexed="23"/>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23"/>
      </right>
      <top/>
      <bottom/>
      <diagonal/>
    </border>
    <border>
      <left style="medium">
        <color indexed="64"/>
      </left>
      <right/>
      <top style="dashed">
        <color indexed="64"/>
      </top>
      <bottom style="dashed">
        <color indexed="64"/>
      </bottom>
      <diagonal/>
    </border>
    <border>
      <left style="dashed">
        <color indexed="64"/>
      </left>
      <right/>
      <top style="dashed">
        <color indexed="64"/>
      </top>
      <bottom style="dashed">
        <color indexed="64"/>
      </bottom>
      <diagonal/>
    </border>
  </borders>
  <cellStyleXfs count="26">
    <xf numFmtId="0" fontId="0" fillId="0" borderId="0"/>
    <xf numFmtId="9" fontId="12" fillId="0" borderId="0" applyFont="0" applyFill="0" applyBorder="0" applyAlignment="0" applyProtection="0"/>
    <xf numFmtId="0" fontId="22" fillId="0" borderId="0">
      <alignment horizontal="center" wrapText="1"/>
      <protection locked="0"/>
    </xf>
    <xf numFmtId="0" fontId="23" fillId="0" borderId="0"/>
    <xf numFmtId="40" fontId="24" fillId="0" borderId="0" applyFont="0" applyFill="0" applyBorder="0" applyAlignment="0" applyProtection="0"/>
    <xf numFmtId="165" fontId="25" fillId="0" borderId="0">
      <alignment horizontal="center"/>
    </xf>
    <xf numFmtId="166" fontId="12" fillId="0" borderId="0" applyFont="0" applyFill="0" applyBorder="0" applyAlignment="0" applyProtection="0"/>
    <xf numFmtId="167" fontId="24" fillId="0" borderId="0" applyFont="0" applyFill="0" applyBorder="0" applyProtection="0">
      <alignment horizontal="centerContinuous"/>
    </xf>
    <xf numFmtId="38" fontId="26" fillId="3" borderId="0" applyNumberFormat="0" applyBorder="0" applyAlignment="0" applyProtection="0"/>
    <xf numFmtId="0" fontId="27" fillId="0" borderId="0">
      <alignment horizontal="left"/>
    </xf>
    <xf numFmtId="0" fontId="28" fillId="0" borderId="20" applyNumberFormat="0" applyAlignment="0" applyProtection="0">
      <alignment horizontal="left" vertical="center"/>
    </xf>
    <xf numFmtId="0" fontId="28" fillId="0" borderId="2">
      <alignment horizontal="left" vertical="center"/>
    </xf>
    <xf numFmtId="10" fontId="26" fillId="3" borderId="5" applyNumberFormat="0" applyBorder="0" applyAlignment="0" applyProtection="0"/>
    <xf numFmtId="0" fontId="29" fillId="0" borderId="21"/>
    <xf numFmtId="168" fontId="12" fillId="0" borderId="0"/>
    <xf numFmtId="40" fontId="30" fillId="0" borderId="0" applyFont="0" applyFill="0" applyBorder="0" applyAlignment="0" applyProtection="0"/>
    <xf numFmtId="38" fontId="30" fillId="0" borderId="0" applyFont="0" applyFill="0" applyBorder="0" applyAlignment="0" applyProtection="0"/>
    <xf numFmtId="14" fontId="22" fillId="0" borderId="0">
      <alignment horizontal="center" wrapText="1"/>
      <protection locked="0"/>
    </xf>
    <xf numFmtId="10" fontId="12" fillId="0" borderId="0" applyFont="0" applyFill="0" applyBorder="0" applyAlignment="0" applyProtection="0"/>
    <xf numFmtId="9" fontId="24" fillId="0" borderId="0" applyFont="0" applyFill="0" applyBorder="0" applyAlignment="0" applyProtection="0"/>
    <xf numFmtId="10" fontId="24" fillId="0" borderId="0" applyFont="0" applyFill="0" applyBorder="0" applyAlignment="0" applyProtection="0"/>
    <xf numFmtId="0" fontId="29" fillId="0" borderId="0"/>
    <xf numFmtId="0" fontId="12" fillId="0" borderId="0"/>
    <xf numFmtId="0" fontId="12" fillId="0" borderId="0"/>
    <xf numFmtId="0" fontId="12" fillId="0" borderId="0"/>
    <xf numFmtId="0" fontId="41" fillId="0" borderId="0" applyNumberFormat="0" applyFill="0" applyBorder="0" applyAlignment="0" applyProtection="0">
      <alignment vertical="top"/>
      <protection locked="0"/>
    </xf>
  </cellStyleXfs>
  <cellXfs count="188">
    <xf numFmtId="0" fontId="0" fillId="0" borderId="0" xfId="0"/>
    <xf numFmtId="0" fontId="0" fillId="2" borderId="0" xfId="0" applyFill="1" applyBorder="1" applyAlignment="1">
      <alignment vertical="center"/>
    </xf>
    <xf numFmtId="0" fontId="0" fillId="2" borderId="0" xfId="0" applyFill="1" applyBorder="1" applyAlignment="1">
      <alignment horizontal="left" vertical="center"/>
    </xf>
    <xf numFmtId="0" fontId="0" fillId="0" borderId="0" xfId="0" applyBorder="1" applyAlignment="1">
      <alignment vertical="center"/>
    </xf>
    <xf numFmtId="0" fontId="3" fillId="2" borderId="0" xfId="0" applyFont="1" applyFill="1" applyBorder="1" applyAlignment="1">
      <alignment horizontal="left" vertical="center"/>
    </xf>
    <xf numFmtId="0" fontId="4" fillId="2" borderId="0" xfId="0" applyFont="1" applyFill="1" applyAlignment="1">
      <alignment horizontal="right" vertical="center"/>
    </xf>
    <xf numFmtId="0" fontId="0" fillId="2" borderId="2" xfId="0" applyFill="1" applyBorder="1" applyAlignment="1">
      <alignment vertical="center"/>
    </xf>
    <xf numFmtId="0" fontId="0" fillId="2" borderId="3" xfId="0" applyFill="1" applyBorder="1" applyAlignment="1">
      <alignment vertical="center"/>
    </xf>
    <xf numFmtId="15" fontId="5" fillId="3" borderId="4" xfId="0" applyNumberFormat="1"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2" borderId="0" xfId="0" applyFill="1" applyAlignment="1">
      <alignment vertical="center"/>
    </xf>
    <xf numFmtId="0" fontId="9" fillId="2" borderId="0" xfId="0" applyFont="1" applyFill="1" applyAlignment="1">
      <alignment horizontal="right" vertical="center"/>
    </xf>
    <xf numFmtId="0" fontId="0" fillId="0" borderId="5" xfId="0" applyBorder="1" applyAlignment="1" applyProtection="1">
      <alignment horizontal="justify" vertical="justify"/>
      <protection locked="0"/>
    </xf>
    <xf numFmtId="0" fontId="0" fillId="0" borderId="0" xfId="0" applyAlignment="1">
      <alignment vertical="center"/>
    </xf>
    <xf numFmtId="0" fontId="10" fillId="2" borderId="0" xfId="0" applyFont="1" applyFill="1" applyBorder="1" applyAlignment="1">
      <alignment horizontal="left"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0" fillId="2" borderId="0" xfId="0"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4" fontId="12" fillId="3" borderId="8" xfId="0" applyNumberFormat="1" applyFont="1" applyFill="1" applyBorder="1" applyAlignment="1" applyProtection="1">
      <alignment horizontal="center" vertical="center"/>
      <protection locked="0"/>
    </xf>
    <xf numFmtId="4" fontId="12" fillId="3" borderId="9" xfId="0" applyNumberFormat="1"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13" fillId="0" borderId="0" xfId="0" applyFont="1" applyFill="1" applyBorder="1" applyAlignment="1">
      <alignment horizontal="center" vertical="center"/>
    </xf>
    <xf numFmtId="4" fontId="12" fillId="3" borderId="10" xfId="0" applyNumberFormat="1" applyFont="1" applyFill="1" applyBorder="1" applyAlignment="1" applyProtection="1">
      <alignment horizontal="center" vertical="center"/>
      <protection locked="0"/>
    </xf>
    <xf numFmtId="4" fontId="12" fillId="3" borderId="11" xfId="0" applyNumberFormat="1" applyFont="1" applyFill="1" applyBorder="1" applyAlignment="1" applyProtection="1">
      <alignment horizontal="center" vertical="center"/>
      <protection locked="0"/>
    </xf>
    <xf numFmtId="0" fontId="0" fillId="2" borderId="0" xfId="0" quotePrefix="1" applyFill="1" applyBorder="1" applyAlignment="1">
      <alignment horizontal="left" vertical="center"/>
    </xf>
    <xf numFmtId="4" fontId="12" fillId="4" borderId="10" xfId="0" applyNumberFormat="1" applyFont="1" applyFill="1" applyBorder="1" applyAlignment="1" applyProtection="1">
      <alignment horizontal="center" vertical="center"/>
    </xf>
    <xf numFmtId="4" fontId="12" fillId="4" borderId="11" xfId="0" applyNumberFormat="1" applyFont="1" applyFill="1" applyBorder="1" applyAlignment="1" applyProtection="1">
      <alignment horizontal="center" vertical="center"/>
    </xf>
    <xf numFmtId="10" fontId="12" fillId="5" borderId="10" xfId="0" applyNumberFormat="1" applyFont="1" applyFill="1" applyBorder="1" applyAlignment="1" applyProtection="1">
      <alignment horizontal="center" vertical="center"/>
      <protection locked="0"/>
    </xf>
    <xf numFmtId="10" fontId="12" fillId="5" borderId="11" xfId="0" applyNumberFormat="1" applyFont="1" applyFill="1" applyBorder="1" applyAlignment="1" applyProtection="1">
      <alignment horizontal="center" vertical="center"/>
      <protection locked="0"/>
    </xf>
    <xf numFmtId="4" fontId="12" fillId="2" borderId="10" xfId="0" applyNumberFormat="1" applyFont="1" applyFill="1" applyBorder="1" applyAlignment="1" applyProtection="1">
      <alignment horizontal="center" vertical="center"/>
    </xf>
    <xf numFmtId="4" fontId="12" fillId="2" borderId="11" xfId="0" applyNumberFormat="1" applyFont="1" applyFill="1" applyBorder="1" applyAlignment="1" applyProtection="1">
      <alignment horizontal="center" vertical="center"/>
    </xf>
    <xf numFmtId="4" fontId="12" fillId="2" borderId="12" xfId="0" applyNumberFormat="1" applyFont="1" applyFill="1" applyBorder="1" applyAlignment="1" applyProtection="1">
      <alignment horizontal="center" vertical="center"/>
    </xf>
    <xf numFmtId="4" fontId="12" fillId="2" borderId="13" xfId="0" applyNumberFormat="1" applyFont="1" applyFill="1" applyBorder="1" applyAlignment="1" applyProtection="1">
      <alignment horizontal="center" vertical="center"/>
    </xf>
    <xf numFmtId="4" fontId="12" fillId="2" borderId="0" xfId="0" applyNumberFormat="1" applyFont="1" applyFill="1" applyBorder="1" applyAlignment="1" applyProtection="1">
      <alignment horizontal="center" vertical="center"/>
      <protection locked="0"/>
    </xf>
    <xf numFmtId="4" fontId="9" fillId="2" borderId="6" xfId="0" applyNumberFormat="1" applyFont="1" applyFill="1" applyBorder="1" applyAlignment="1" applyProtection="1">
      <alignment horizontal="center" vertical="center"/>
      <protection locked="0"/>
    </xf>
    <xf numFmtId="4" fontId="9" fillId="2" borderId="14" xfId="0" applyNumberFormat="1" applyFont="1" applyFill="1" applyBorder="1" applyAlignment="1" applyProtection="1">
      <alignment horizontal="center" vertical="center"/>
      <protection locked="0"/>
    </xf>
    <xf numFmtId="4" fontId="9" fillId="2" borderId="15" xfId="0" applyNumberFormat="1" applyFont="1" applyFill="1" applyBorder="1" applyAlignment="1" applyProtection="1">
      <alignment horizontal="center" vertical="center"/>
      <protection locked="0"/>
    </xf>
    <xf numFmtId="4" fontId="12" fillId="3" borderId="17" xfId="0" applyNumberFormat="1" applyFont="1" applyFill="1" applyBorder="1" applyAlignment="1" applyProtection="1">
      <alignment horizontal="center" vertical="center"/>
      <protection locked="0"/>
    </xf>
    <xf numFmtId="4" fontId="12" fillId="2" borderId="17" xfId="0" applyNumberFormat="1" applyFont="1" applyFill="1" applyBorder="1" applyAlignment="1" applyProtection="1">
      <alignment horizontal="center" vertical="center"/>
    </xf>
    <xf numFmtId="4" fontId="12" fillId="2" borderId="18" xfId="0" applyNumberFormat="1" applyFont="1" applyFill="1" applyBorder="1" applyAlignment="1" applyProtection="1">
      <alignment horizontal="center" vertical="center"/>
    </xf>
    <xf numFmtId="4" fontId="12" fillId="0" borderId="16" xfId="0" applyNumberFormat="1"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center" vertical="center"/>
      <protection locked="0"/>
    </xf>
    <xf numFmtId="4" fontId="12" fillId="0" borderId="9" xfId="0" applyNumberFormat="1" applyFont="1" applyFill="1" applyBorder="1" applyAlignment="1" applyProtection="1">
      <alignment horizontal="center" vertical="center"/>
      <protection locked="0"/>
    </xf>
    <xf numFmtId="4" fontId="12" fillId="0" borderId="17" xfId="0" applyNumberFormat="1" applyFont="1" applyFill="1" applyBorder="1" applyAlignment="1" applyProtection="1">
      <alignment horizontal="center" vertical="center"/>
      <protection locked="0"/>
    </xf>
    <xf numFmtId="4" fontId="12" fillId="0" borderId="10"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15" fillId="2" borderId="0" xfId="0" applyFont="1" applyFill="1" applyBorder="1" applyAlignment="1">
      <alignment horizontal="right" vertical="center"/>
    </xf>
    <xf numFmtId="4" fontId="9" fillId="2" borderId="6" xfId="0" applyNumberFormat="1" applyFont="1" applyFill="1" applyBorder="1" applyAlignment="1">
      <alignment horizontal="center" vertical="center"/>
    </xf>
    <xf numFmtId="4" fontId="9" fillId="2" borderId="14" xfId="0" applyNumberFormat="1" applyFont="1" applyFill="1" applyBorder="1" applyAlignment="1">
      <alignment horizontal="center" vertical="center"/>
    </xf>
    <xf numFmtId="4" fontId="9" fillId="2" borderId="15" xfId="0" applyNumberFormat="1" applyFont="1" applyFill="1" applyBorder="1" applyAlignment="1">
      <alignment horizontal="center" vertical="center"/>
    </xf>
    <xf numFmtId="0" fontId="0" fillId="2" borderId="0" xfId="0" applyFill="1" applyAlignment="1">
      <alignment horizontal="center" vertical="center"/>
    </xf>
    <xf numFmtId="4" fontId="14" fillId="2" borderId="16" xfId="1" applyNumberFormat="1" applyFont="1" applyFill="1" applyBorder="1" applyAlignment="1">
      <alignment horizontal="center" vertical="center"/>
    </xf>
    <xf numFmtId="4" fontId="14" fillId="2" borderId="8" xfId="1" applyNumberFormat="1" applyFont="1" applyFill="1" applyBorder="1" applyAlignment="1">
      <alignment horizontal="center" vertical="center"/>
    </xf>
    <xf numFmtId="4" fontId="14" fillId="2" borderId="9" xfId="1" applyNumberFormat="1" applyFont="1" applyFill="1" applyBorder="1" applyAlignment="1">
      <alignment horizontal="center" vertical="center"/>
    </xf>
    <xf numFmtId="4" fontId="14" fillId="2" borderId="17" xfId="1" applyNumberFormat="1" applyFont="1" applyFill="1" applyBorder="1" applyAlignment="1">
      <alignment horizontal="center" vertical="center"/>
    </xf>
    <xf numFmtId="4" fontId="14" fillId="2" borderId="10" xfId="1" applyNumberFormat="1" applyFont="1" applyFill="1" applyBorder="1" applyAlignment="1">
      <alignment horizontal="center" vertical="center"/>
    </xf>
    <xf numFmtId="4" fontId="14" fillId="2" borderId="11" xfId="1" applyNumberFormat="1" applyFont="1" applyFill="1" applyBorder="1" applyAlignment="1">
      <alignment horizontal="center" vertical="center"/>
    </xf>
    <xf numFmtId="4" fontId="14" fillId="2" borderId="18" xfId="1" applyNumberFormat="1" applyFont="1" applyFill="1" applyBorder="1" applyAlignment="1">
      <alignment horizontal="center" vertical="center"/>
    </xf>
    <xf numFmtId="4" fontId="14" fillId="2" borderId="12" xfId="1" applyNumberFormat="1" applyFont="1" applyFill="1" applyBorder="1" applyAlignment="1">
      <alignment horizontal="center" vertical="center"/>
    </xf>
    <xf numFmtId="4" fontId="14" fillId="2" borderId="13" xfId="1" applyNumberFormat="1" applyFont="1" applyFill="1" applyBorder="1" applyAlignment="1">
      <alignment horizontal="center" vertical="center"/>
    </xf>
    <xf numFmtId="164" fontId="14" fillId="2" borderId="0" xfId="1" applyNumberFormat="1"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4" fontId="0" fillId="2" borderId="16" xfId="0" applyNumberFormat="1" applyFill="1" applyBorder="1" applyAlignment="1">
      <alignment horizontal="center" vertical="center"/>
    </xf>
    <xf numFmtId="4" fontId="0" fillId="2" borderId="8" xfId="0" applyNumberFormat="1" applyFill="1" applyBorder="1" applyAlignment="1">
      <alignment horizontal="center" vertical="center"/>
    </xf>
    <xf numFmtId="4" fontId="0" fillId="2" borderId="9" xfId="0" applyNumberFormat="1" applyFill="1" applyBorder="1" applyAlignment="1">
      <alignment horizontal="center" vertical="center"/>
    </xf>
    <xf numFmtId="4" fontId="0" fillId="2" borderId="17" xfId="0" applyNumberFormat="1" applyFill="1" applyBorder="1" applyAlignment="1">
      <alignment horizontal="center" vertical="center"/>
    </xf>
    <xf numFmtId="4" fontId="0" fillId="2" borderId="10" xfId="0" applyNumberFormat="1" applyFill="1" applyBorder="1" applyAlignment="1">
      <alignment horizontal="center" vertical="center"/>
    </xf>
    <xf numFmtId="4" fontId="0" fillId="2" borderId="11" xfId="0" applyNumberFormat="1" applyFill="1" applyBorder="1" applyAlignment="1">
      <alignment horizontal="center" vertical="center"/>
    </xf>
    <xf numFmtId="0" fontId="11" fillId="6" borderId="0" xfId="0" applyFont="1" applyFill="1" applyBorder="1" applyAlignment="1">
      <alignment horizontal="left" vertical="center"/>
    </xf>
    <xf numFmtId="4" fontId="0" fillId="3" borderId="10" xfId="0" applyNumberFormat="1" applyFill="1" applyBorder="1" applyAlignment="1" applyProtection="1">
      <alignment horizontal="center" vertical="center"/>
      <protection locked="0"/>
    </xf>
    <xf numFmtId="4" fontId="0" fillId="6" borderId="10" xfId="0" applyNumberFormat="1" applyFill="1" applyBorder="1" applyAlignment="1" applyProtection="1">
      <alignment horizontal="center" vertical="center"/>
      <protection locked="0"/>
    </xf>
    <xf numFmtId="4" fontId="0" fillId="3" borderId="11" xfId="0" applyNumberFormat="1" applyFill="1" applyBorder="1" applyAlignment="1" applyProtection="1">
      <alignment horizontal="center" vertical="center"/>
      <protection locked="0"/>
    </xf>
    <xf numFmtId="10" fontId="12" fillId="2" borderId="18" xfId="1" applyNumberFormat="1" applyFont="1" applyFill="1" applyBorder="1" applyAlignment="1">
      <alignment horizontal="center" vertical="center"/>
    </xf>
    <xf numFmtId="10" fontId="12" fillId="2" borderId="12" xfId="1" applyNumberFormat="1" applyFill="1" applyBorder="1" applyAlignment="1">
      <alignment horizontal="center" vertical="center"/>
    </xf>
    <xf numFmtId="10" fontId="12" fillId="2" borderId="13" xfId="1" applyNumberFormat="1" applyFill="1" applyBorder="1" applyAlignment="1">
      <alignment horizontal="center" vertical="center"/>
    </xf>
    <xf numFmtId="10" fontId="9" fillId="2" borderId="0" xfId="1" applyNumberFormat="1" applyFont="1" applyFill="1" applyBorder="1" applyAlignment="1">
      <alignment horizontal="left"/>
    </xf>
    <xf numFmtId="10" fontId="12" fillId="2" borderId="0" xfId="1" applyNumberFormat="1" applyFill="1" applyBorder="1" applyAlignment="1">
      <alignment horizontal="left" vertical="center"/>
    </xf>
    <xf numFmtId="10" fontId="17" fillId="2" borderId="19" xfId="1" quotePrefix="1" applyNumberFormat="1" applyFont="1" applyFill="1" applyBorder="1" applyAlignment="1">
      <alignment horizontal="center" vertical="center"/>
    </xf>
    <xf numFmtId="0" fontId="18" fillId="2" borderId="0" xfId="0" applyFont="1" applyFill="1" applyBorder="1" applyAlignment="1">
      <alignment vertical="center"/>
    </xf>
    <xf numFmtId="10" fontId="19" fillId="2" borderId="0" xfId="0" applyNumberFormat="1" applyFont="1" applyFill="1" applyBorder="1" applyAlignment="1">
      <alignment vertical="center"/>
    </xf>
    <xf numFmtId="2" fontId="13" fillId="7" borderId="5" xfId="0" applyNumberFormat="1" applyFont="1" applyFill="1" applyBorder="1" applyAlignment="1">
      <alignment horizontal="center" vertical="center"/>
    </xf>
    <xf numFmtId="0" fontId="0" fillId="0" borderId="0" xfId="0" applyAlignment="1">
      <alignment horizontal="center" vertical="center"/>
    </xf>
    <xf numFmtId="0" fontId="13" fillId="8" borderId="5" xfId="0" applyFont="1" applyFill="1" applyBorder="1" applyAlignment="1">
      <alignment horizontal="center" vertical="center"/>
    </xf>
    <xf numFmtId="0" fontId="16" fillId="2" borderId="0" xfId="0" applyFont="1" applyFill="1" applyAlignment="1">
      <alignment horizontal="right" vertical="center"/>
    </xf>
    <xf numFmtId="0" fontId="13" fillId="0" borderId="0" xfId="0" applyFont="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0" borderId="0" xfId="0"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0" xfId="0" quotePrefix="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12" fillId="0" borderId="0" xfId="0" applyFont="1" applyFill="1" applyBorder="1" applyAlignment="1">
      <alignment horizontal="left" vertical="center"/>
    </xf>
    <xf numFmtId="0" fontId="9" fillId="0" borderId="0" xfId="0" applyFont="1" applyFill="1" applyBorder="1" applyAlignment="1">
      <alignment horizontal="right" vertical="center"/>
    </xf>
    <xf numFmtId="1" fontId="13" fillId="0" borderId="0" xfId="0" applyNumberFormat="1" applyFont="1" applyFill="1" applyBorder="1" applyAlignment="1">
      <alignment horizontal="center" vertical="center"/>
    </xf>
    <xf numFmtId="0" fontId="0" fillId="0" borderId="0" xfId="0" applyBorder="1" applyAlignment="1">
      <alignment horizontal="left" vertical="center"/>
    </xf>
    <xf numFmtId="0" fontId="31" fillId="0" borderId="5" xfId="22" applyFont="1" applyBorder="1" applyAlignment="1">
      <alignment horizontal="justify" vertical="justify"/>
    </xf>
    <xf numFmtId="4" fontId="12" fillId="3" borderId="16" xfId="22" applyNumberFormat="1" applyFont="1" applyFill="1" applyBorder="1" applyAlignment="1" applyProtection="1">
      <alignment horizontal="center" vertical="center"/>
      <protection locked="0"/>
    </xf>
    <xf numFmtId="4" fontId="12" fillId="3" borderId="17" xfId="22" applyNumberFormat="1" applyFont="1" applyFill="1" applyBorder="1" applyAlignment="1" applyProtection="1">
      <alignment horizontal="center" vertical="center"/>
      <protection locked="0"/>
    </xf>
    <xf numFmtId="0" fontId="12" fillId="2" borderId="1" xfId="0" applyNumberFormat="1" applyFont="1" applyFill="1" applyBorder="1" applyAlignment="1">
      <alignment horizontal="left" vertical="center" indent="1"/>
    </xf>
    <xf numFmtId="0" fontId="12" fillId="0" borderId="5" xfId="0" applyFont="1" applyBorder="1" applyAlignment="1" applyProtection="1">
      <alignment horizontal="justify" vertical="justify"/>
      <protection locked="0"/>
    </xf>
    <xf numFmtId="0" fontId="12" fillId="0" borderId="5" xfId="0" applyFont="1" applyBorder="1" applyAlignment="1" applyProtection="1">
      <alignment horizontal="left" vertical="justify"/>
      <protection locked="0"/>
    </xf>
    <xf numFmtId="0" fontId="32" fillId="2" borderId="0" xfId="0" applyFont="1" applyFill="1" applyBorder="1" applyAlignment="1" applyProtection="1">
      <alignment horizontal="left" vertical="center" indent="1"/>
    </xf>
    <xf numFmtId="0" fontId="32" fillId="2" borderId="22" xfId="0" applyFont="1" applyFill="1" applyBorder="1" applyAlignment="1" applyProtection="1">
      <alignment horizontal="left" vertical="center"/>
    </xf>
    <xf numFmtId="0" fontId="32" fillId="2" borderId="0" xfId="0" applyFont="1" applyFill="1" applyBorder="1" applyAlignment="1">
      <alignment horizontal="left" vertical="center"/>
    </xf>
    <xf numFmtId="0" fontId="35" fillId="2" borderId="0" xfId="0" applyFont="1" applyFill="1" applyBorder="1" applyAlignment="1">
      <alignment horizontal="left" vertical="center"/>
    </xf>
    <xf numFmtId="0" fontId="34" fillId="2" borderId="0"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5" fillId="2" borderId="0" xfId="0" applyFont="1" applyFill="1" applyBorder="1" applyAlignment="1">
      <alignment vertical="center"/>
    </xf>
    <xf numFmtId="0" fontId="36" fillId="2" borderId="0" xfId="0" applyFont="1" applyFill="1" applyBorder="1" applyAlignment="1" applyProtection="1">
      <alignment horizontal="left" vertical="center"/>
    </xf>
    <xf numFmtId="0" fontId="36" fillId="2" borderId="0" xfId="0" applyFont="1" applyFill="1" applyBorder="1" applyAlignment="1">
      <alignment horizontal="left" vertical="center"/>
    </xf>
    <xf numFmtId="0" fontId="36" fillId="2" borderId="0" xfId="0" applyFont="1" applyFill="1" applyBorder="1" applyAlignment="1">
      <alignment vertical="center"/>
    </xf>
    <xf numFmtId="0" fontId="28" fillId="2" borderId="0" xfId="0" applyFont="1" applyFill="1" applyBorder="1" applyAlignment="1" applyProtection="1">
      <alignment horizontal="center" vertical="center"/>
    </xf>
    <xf numFmtId="0" fontId="28" fillId="2" borderId="0" xfId="0" applyFont="1" applyFill="1" applyBorder="1" applyAlignment="1">
      <alignment horizontal="center" vertical="center"/>
    </xf>
    <xf numFmtId="0" fontId="38" fillId="0" borderId="23" xfId="23" applyFont="1" applyFill="1" applyBorder="1" applyAlignment="1" applyProtection="1">
      <protection locked="0"/>
    </xf>
    <xf numFmtId="0" fontId="12" fillId="0" borderId="24" xfId="0" applyFont="1" applyFill="1" applyBorder="1" applyAlignment="1"/>
    <xf numFmtId="0" fontId="12" fillId="0" borderId="25" xfId="0" applyFont="1" applyFill="1" applyBorder="1" applyAlignment="1"/>
    <xf numFmtId="0" fontId="39" fillId="0" borderId="23" xfId="0" applyFont="1" applyFill="1" applyBorder="1" applyAlignment="1">
      <alignment horizontal="left" vertical="center"/>
    </xf>
    <xf numFmtId="0" fontId="12" fillId="0" borderId="24" xfId="24" applyFill="1" applyBorder="1" applyAlignment="1">
      <alignment horizontal="center" vertical="center"/>
    </xf>
    <xf numFmtId="0" fontId="9" fillId="0" borderId="24" xfId="24" applyFont="1" applyFill="1" applyBorder="1" applyAlignment="1" applyProtection="1">
      <alignment horizontal="center" vertical="center"/>
      <protection locked="0"/>
    </xf>
    <xf numFmtId="0" fontId="12" fillId="0" borderId="24" xfId="24" applyFill="1" applyBorder="1" applyAlignment="1">
      <alignment vertical="center"/>
    </xf>
    <xf numFmtId="0" fontId="12" fillId="0" borderId="25" xfId="24" applyFill="1" applyBorder="1" applyAlignment="1">
      <alignment horizontal="right" vertical="center"/>
    </xf>
    <xf numFmtId="0" fontId="0" fillId="0" borderId="26" xfId="0" applyFill="1" applyBorder="1" applyAlignment="1" applyProtection="1">
      <protection locked="0"/>
    </xf>
    <xf numFmtId="0" fontId="0" fillId="0" borderId="0" xfId="0" applyFill="1" applyBorder="1" applyAlignment="1" applyProtection="1">
      <protection locked="0"/>
    </xf>
    <xf numFmtId="0" fontId="0" fillId="0" borderId="27" xfId="0" applyFill="1" applyBorder="1" applyAlignment="1" applyProtection="1">
      <protection locked="0"/>
    </xf>
    <xf numFmtId="0" fontId="12" fillId="0" borderId="26" xfId="0" applyFont="1" applyFill="1" applyBorder="1" applyAlignment="1">
      <alignment horizontal="left" vertical="center"/>
    </xf>
    <xf numFmtId="0" fontId="12" fillId="0" borderId="0" xfId="24" applyFill="1" applyBorder="1" applyAlignment="1">
      <alignment horizontal="center" vertical="center"/>
    </xf>
    <xf numFmtId="0" fontId="28" fillId="0" borderId="0" xfId="0" applyFont="1" applyFill="1" applyBorder="1" applyAlignment="1" applyProtection="1">
      <protection locked="0"/>
    </xf>
    <xf numFmtId="0" fontId="28" fillId="0" borderId="27" xfId="0" applyFont="1" applyFill="1" applyBorder="1" applyAlignment="1" applyProtection="1">
      <protection locked="0"/>
    </xf>
    <xf numFmtId="0" fontId="28" fillId="0" borderId="28" xfId="0" applyFont="1" applyFill="1" applyBorder="1" applyAlignment="1" applyProtection="1">
      <protection locked="0"/>
    </xf>
    <xf numFmtId="0" fontId="28" fillId="0" borderId="29" xfId="0" applyFont="1" applyFill="1" applyBorder="1" applyAlignment="1" applyProtection="1">
      <protection locked="0"/>
    </xf>
    <xf numFmtId="0" fontId="28" fillId="0" borderId="30" xfId="0" applyFont="1" applyFill="1" applyBorder="1" applyAlignment="1" applyProtection="1">
      <protection locked="0"/>
    </xf>
    <xf numFmtId="0" fontId="28" fillId="0" borderId="26" xfId="0" applyFont="1" applyFill="1" applyBorder="1" applyAlignment="1">
      <alignment horizontal="left"/>
    </xf>
    <xf numFmtId="0" fontId="28" fillId="0" borderId="0" xfId="0" applyFont="1" applyFill="1" applyBorder="1" applyAlignment="1">
      <alignment horizontal="left"/>
    </xf>
    <xf numFmtId="0" fontId="28" fillId="0" borderId="27" xfId="0" applyFont="1" applyFill="1" applyBorder="1" applyAlignment="1">
      <alignment horizontal="left"/>
    </xf>
    <xf numFmtId="0" fontId="9" fillId="0" borderId="23" xfId="23" applyFont="1" applyFill="1" applyBorder="1" applyProtection="1"/>
    <xf numFmtId="0" fontId="40" fillId="0" borderId="0" xfId="0" applyFont="1" applyFill="1" applyBorder="1" applyProtection="1">
      <protection locked="0"/>
    </xf>
    <xf numFmtId="0" fontId="0" fillId="0" borderId="0" xfId="0" applyFill="1" applyBorder="1" applyProtection="1">
      <protection locked="0"/>
    </xf>
    <xf numFmtId="0" fontId="40" fillId="0" borderId="27" xfId="23" applyFont="1" applyFill="1" applyBorder="1" applyAlignment="1" applyProtection="1">
      <alignment horizontal="left"/>
    </xf>
    <xf numFmtId="0" fontId="41" fillId="0" borderId="28" xfId="25" applyFill="1" applyBorder="1" applyAlignment="1" applyProtection="1">
      <alignment horizontal="left"/>
    </xf>
    <xf numFmtId="0" fontId="12" fillId="0" borderId="29" xfId="24" applyFill="1" applyBorder="1" applyAlignment="1">
      <alignment horizontal="center" vertical="center"/>
    </xf>
    <xf numFmtId="0" fontId="12" fillId="0" borderId="29" xfId="0" applyFont="1" applyFill="1" applyBorder="1" applyAlignment="1">
      <alignment horizontal="left"/>
    </xf>
    <xf numFmtId="0" fontId="12" fillId="0" borderId="29" xfId="0" quotePrefix="1" applyFont="1" applyFill="1" applyBorder="1" applyAlignment="1">
      <alignment horizontal="left"/>
    </xf>
    <xf numFmtId="0" fontId="12" fillId="0" borderId="27" xfId="24" applyFill="1" applyBorder="1" applyAlignment="1">
      <alignment horizontal="right" vertical="center"/>
    </xf>
    <xf numFmtId="0" fontId="0" fillId="0" borderId="28" xfId="0" applyFill="1" applyBorder="1" applyAlignment="1" applyProtection="1">
      <protection locked="0"/>
    </xf>
    <xf numFmtId="0" fontId="0" fillId="0" borderId="29" xfId="0" applyFill="1" applyBorder="1" applyAlignment="1" applyProtection="1">
      <protection locked="0"/>
    </xf>
    <xf numFmtId="0" fontId="0" fillId="0" borderId="30" xfId="0" applyFill="1" applyBorder="1" applyAlignment="1" applyProtection="1">
      <protection locked="0"/>
    </xf>
    <xf numFmtId="0" fontId="12" fillId="0" borderId="26" xfId="0" applyFont="1" applyFill="1" applyBorder="1" applyAlignment="1">
      <alignment horizontal="left"/>
    </xf>
    <xf numFmtId="0" fontId="12" fillId="0" borderId="24" xfId="0" applyFont="1" applyFill="1" applyBorder="1" applyAlignment="1">
      <alignment horizontal="left"/>
    </xf>
    <xf numFmtId="0" fontId="12" fillId="0" borderId="24" xfId="0" quotePrefix="1" applyFont="1" applyFill="1" applyBorder="1" applyAlignment="1">
      <alignment horizontal="left"/>
    </xf>
    <xf numFmtId="0" fontId="28" fillId="0" borderId="24" xfId="0" applyFont="1" applyFill="1" applyBorder="1" applyAlignment="1" applyProtection="1">
      <protection locked="0"/>
    </xf>
    <xf numFmtId="0" fontId="12" fillId="0" borderId="1" xfId="23" applyFont="1" applyFill="1" applyBorder="1" applyProtection="1"/>
    <xf numFmtId="0" fontId="0" fillId="0" borderId="2" xfId="0" applyFill="1" applyBorder="1" applyProtection="1">
      <protection locked="0"/>
    </xf>
    <xf numFmtId="0" fontId="12" fillId="0" borderId="2" xfId="23" applyFont="1" applyFill="1" applyBorder="1" applyAlignment="1" applyProtection="1">
      <alignment horizontal="right"/>
    </xf>
    <xf numFmtId="0" fontId="12" fillId="0" borderId="3" xfId="23" applyFont="1" applyFill="1" applyBorder="1" applyAlignment="1" applyProtection="1">
      <alignment horizontal="left"/>
    </xf>
    <xf numFmtId="0" fontId="12" fillId="0" borderId="28" xfId="24" applyFill="1" applyBorder="1" applyAlignment="1">
      <alignment horizontal="left" vertical="center"/>
    </xf>
    <xf numFmtId="0" fontId="28" fillId="0" borderId="29" xfId="0" applyFont="1" applyFill="1" applyBorder="1" applyAlignment="1">
      <alignment horizontal="left"/>
    </xf>
    <xf numFmtId="0" fontId="28" fillId="0" borderId="30" xfId="0" applyFont="1" applyFill="1" applyBorder="1" applyAlignment="1">
      <alignment horizontal="left"/>
    </xf>
    <xf numFmtId="0" fontId="42" fillId="0" borderId="5" xfId="0" applyFont="1" applyBorder="1" applyAlignment="1" applyProtection="1">
      <alignment horizontal="justify" vertical="justify"/>
      <protection locked="0"/>
    </xf>
    <xf numFmtId="4" fontId="0" fillId="6" borderId="17" xfId="0" applyNumberFormat="1" applyFill="1" applyBorder="1" applyAlignment="1">
      <alignment horizontal="center" vertical="center"/>
    </xf>
    <xf numFmtId="0" fontId="5" fillId="2" borderId="0" xfId="0" applyFont="1" applyFill="1" applyBorder="1" applyAlignment="1">
      <alignment horizontal="left" vertical="center"/>
    </xf>
    <xf numFmtId="0" fontId="5" fillId="2" borderId="0" xfId="0" quotePrefix="1" applyFont="1" applyFill="1" applyAlignment="1">
      <alignment horizontal="left" vertical="center"/>
    </xf>
    <xf numFmtId="0" fontId="0" fillId="9" borderId="0" xfId="0" applyFill="1" applyBorder="1" applyAlignment="1">
      <alignment horizontal="left" vertical="center"/>
    </xf>
    <xf numFmtId="4" fontId="0" fillId="9" borderId="17" xfId="0" applyNumberFormat="1" applyFill="1" applyBorder="1" applyAlignment="1">
      <alignment horizontal="center" vertical="center"/>
    </xf>
    <xf numFmtId="4" fontId="0" fillId="9" borderId="10" xfId="0" applyNumberFormat="1" applyFill="1" applyBorder="1" applyAlignment="1">
      <alignment horizontal="center" vertical="center"/>
    </xf>
    <xf numFmtId="4" fontId="12" fillId="4" borderId="17" xfId="0" applyNumberFormat="1" applyFont="1" applyFill="1" applyBorder="1" applyAlignment="1" applyProtection="1">
      <alignment horizontal="center" vertical="center"/>
    </xf>
    <xf numFmtId="10" fontId="12" fillId="5" borderId="17" xfId="0" applyNumberFormat="1" applyFont="1" applyFill="1" applyBorder="1" applyAlignment="1" applyProtection="1">
      <alignment horizontal="center" vertical="center"/>
      <protection locked="0"/>
    </xf>
    <xf numFmtId="4" fontId="12" fillId="3" borderId="16" xfId="0" applyNumberFormat="1" applyFont="1" applyFill="1" applyBorder="1" applyAlignment="1" applyProtection="1">
      <alignment horizontal="center" vertical="center"/>
      <protection locked="0"/>
    </xf>
    <xf numFmtId="4" fontId="0" fillId="6" borderId="32" xfId="0" applyNumberFormat="1" applyFill="1" applyBorder="1" applyAlignment="1">
      <alignment horizontal="center" vertical="center"/>
    </xf>
    <xf numFmtId="4" fontId="0" fillId="6" borderId="33" xfId="0" applyNumberForma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2"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28" fillId="2" borderId="1" xfId="0" applyFont="1" applyFill="1" applyBorder="1" applyAlignment="1" applyProtection="1">
      <alignment horizontal="center"/>
    </xf>
    <xf numFmtId="0" fontId="28" fillId="2" borderId="3" xfId="0" applyFont="1" applyFill="1" applyBorder="1" applyAlignment="1" applyProtection="1">
      <alignment horizontal="center"/>
    </xf>
    <xf numFmtId="0" fontId="28" fillId="2" borderId="5" xfId="0" applyFont="1" applyFill="1" applyBorder="1" applyAlignment="1" applyProtection="1">
      <alignment horizontal="center"/>
    </xf>
    <xf numFmtId="0" fontId="33" fillId="0" borderId="1" xfId="0" applyFont="1" applyFill="1" applyBorder="1" applyAlignment="1" applyProtection="1">
      <alignment horizontal="center"/>
      <protection locked="0"/>
    </xf>
    <xf numFmtId="0" fontId="33" fillId="0" borderId="3" xfId="0" applyFont="1" applyFill="1" applyBorder="1" applyAlignment="1" applyProtection="1">
      <alignment horizontal="center"/>
      <protection locked="0"/>
    </xf>
    <xf numFmtId="0" fontId="9" fillId="2" borderId="0" xfId="0" applyFont="1" applyFill="1" applyBorder="1" applyAlignment="1">
      <alignment horizontal="left" vertical="center" wrapText="1"/>
    </xf>
    <xf numFmtId="0" fontId="9" fillId="2" borderId="31" xfId="0" applyFont="1" applyFill="1" applyBorder="1" applyAlignment="1">
      <alignment horizontal="left" vertical="center" wrapText="1"/>
    </xf>
  </cellXfs>
  <cellStyles count="26">
    <cellStyle name="args.style" xfId="2"/>
    <cellStyle name="category" xfId="3"/>
    <cellStyle name="Comma[2]" xfId="4"/>
    <cellStyle name="Currency $" xfId="5"/>
    <cellStyle name="Currency[2]" xfId="6"/>
    <cellStyle name="Date" xfId="7"/>
    <cellStyle name="Grey" xfId="8"/>
    <cellStyle name="HEADER" xfId="9"/>
    <cellStyle name="Header1" xfId="10"/>
    <cellStyle name="Header2" xfId="11"/>
    <cellStyle name="Hyperlink" xfId="25" builtinId="8"/>
    <cellStyle name="Input [yellow]" xfId="12"/>
    <cellStyle name="Model" xfId="13"/>
    <cellStyle name="Normal - Style1" xfId="14"/>
    <cellStyle name="Normal_INTERIM_PSW_Technical_Quality.doc" xfId="23"/>
    <cellStyle name="Œ…‹æØ‚è [0.00]_!!!GO" xfId="15"/>
    <cellStyle name="Œ…‹æØ‚è_!!!GO" xfId="16"/>
    <cellStyle name="per.style" xfId="17"/>
    <cellStyle name="Percent [2]" xfId="18"/>
    <cellStyle name="Percent[0]" xfId="19"/>
    <cellStyle name="Percent[2]" xfId="20"/>
    <cellStyle name="Prozent" xfId="1" builtinId="5"/>
    <cellStyle name="Standard" xfId="0" builtinId="0"/>
    <cellStyle name="Standard 2" xfId="22"/>
    <cellStyle name="Standard 3" xfId="24"/>
    <cellStyle name="subhead" xfId="2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58</xdr:row>
      <xdr:rowOff>0</xdr:rowOff>
    </xdr:from>
    <xdr:to>
      <xdr:col>4</xdr:col>
      <xdr:colOff>0</xdr:colOff>
      <xdr:row>59</xdr:row>
      <xdr:rowOff>0</xdr:rowOff>
    </xdr:to>
    <xdr:sp macro="" textlink="">
      <xdr:nvSpPr>
        <xdr:cNvPr id="2" name="Rectangle 1"/>
        <xdr:cNvSpPr>
          <a:spLocks noChangeArrowheads="1"/>
        </xdr:cNvSpPr>
      </xdr:nvSpPr>
      <xdr:spPr bwMode="auto">
        <a:xfrm>
          <a:off x="5155406" y="10977563"/>
          <a:ext cx="1643063" cy="392906"/>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en-US"/>
        </a:p>
      </xdr:txBody>
    </xdr:sp>
    <xdr:clientData/>
  </xdr:twoCellAnchor>
  <xdr:twoCellAnchor>
    <xdr:from>
      <xdr:col>3</xdr:col>
      <xdr:colOff>1104900</xdr:colOff>
      <xdr:row>36</xdr:row>
      <xdr:rowOff>19050</xdr:rowOff>
    </xdr:from>
    <xdr:to>
      <xdr:col>3</xdr:col>
      <xdr:colOff>1628775</xdr:colOff>
      <xdr:row>39</xdr:row>
      <xdr:rowOff>38100</xdr:rowOff>
    </xdr:to>
    <xdr:sp macro="" textlink="">
      <xdr:nvSpPr>
        <xdr:cNvPr id="3" name="AutoShape 5"/>
        <xdr:cNvSpPr>
          <a:spLocks noChangeArrowheads="1"/>
        </xdr:cNvSpPr>
      </xdr:nvSpPr>
      <xdr:spPr bwMode="auto">
        <a:xfrm>
          <a:off x="6248400" y="6838950"/>
          <a:ext cx="523875" cy="514350"/>
        </a:xfrm>
        <a:prstGeom prst="flowChartAlternateProcess">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fr-FR" sz="900" b="0" i="0" strike="noStrike">
              <a:solidFill>
                <a:srgbClr val="000000"/>
              </a:solidFill>
              <a:latin typeface="Arial Narrow"/>
            </a:rPr>
            <a:t>This must be conform with field L</a:t>
          </a:r>
        </a:p>
      </xdr:txBody>
    </xdr:sp>
    <xdr:clientData/>
  </xdr:twoCellAnchor>
  <xdr:twoCellAnchor>
    <xdr:from>
      <xdr:col>3</xdr:col>
      <xdr:colOff>1009650</xdr:colOff>
      <xdr:row>37</xdr:row>
      <xdr:rowOff>85725</xdr:rowOff>
    </xdr:from>
    <xdr:to>
      <xdr:col>3</xdr:col>
      <xdr:colOff>1104900</xdr:colOff>
      <xdr:row>37</xdr:row>
      <xdr:rowOff>85725</xdr:rowOff>
    </xdr:to>
    <xdr:sp macro="" textlink="">
      <xdr:nvSpPr>
        <xdr:cNvPr id="4" name="Line 7"/>
        <xdr:cNvSpPr>
          <a:spLocks noChangeShapeType="1"/>
        </xdr:cNvSpPr>
      </xdr:nvSpPr>
      <xdr:spPr bwMode="auto">
        <a:xfrm flipH="1">
          <a:off x="6153150" y="7067550"/>
          <a:ext cx="95250" cy="0"/>
        </a:xfrm>
        <a:prstGeom prst="line">
          <a:avLst/>
        </a:prstGeom>
        <a:noFill/>
        <a:ln w="9525">
          <a:solidFill>
            <a:srgbClr val="000000"/>
          </a:solidFill>
          <a:round/>
          <a:headEnd/>
          <a:tailEnd type="arrow" w="med" len="sm"/>
        </a:ln>
      </xdr:spPr>
    </xdr:sp>
    <xdr:clientData/>
  </xdr:twoCellAnchor>
  <xdr:twoCellAnchor>
    <xdr:from>
      <xdr:col>4</xdr:col>
      <xdr:colOff>95250</xdr:colOff>
      <xdr:row>58</xdr:row>
      <xdr:rowOff>0</xdr:rowOff>
    </xdr:from>
    <xdr:to>
      <xdr:col>4</xdr:col>
      <xdr:colOff>771525</xdr:colOff>
      <xdr:row>58</xdr:row>
      <xdr:rowOff>381000</xdr:rowOff>
    </xdr:to>
    <xdr:sp macro="" textlink="">
      <xdr:nvSpPr>
        <xdr:cNvPr id="5" name="AutoShape 8"/>
        <xdr:cNvSpPr>
          <a:spLocks noChangeArrowheads="1"/>
        </xdr:cNvSpPr>
      </xdr:nvSpPr>
      <xdr:spPr bwMode="auto">
        <a:xfrm>
          <a:off x="6886575" y="10344150"/>
          <a:ext cx="676275" cy="381000"/>
        </a:xfrm>
        <a:prstGeom prst="flowChartAlternateProcess">
          <a:avLst/>
        </a:prstGeom>
        <a:solidFill>
          <a:srgbClr val="E3E3E3"/>
        </a:solidFill>
        <a:ln w="12700">
          <a:solidFill>
            <a:srgbClr val="000000"/>
          </a:solidFill>
          <a:miter lim="800000"/>
          <a:headEnd/>
          <a:tailEnd/>
        </a:ln>
      </xdr:spPr>
      <xdr:txBody>
        <a:bodyPr vertOverflow="clip" wrap="square" lIns="27432" tIns="22860" rIns="27432" bIns="0" anchor="t" upright="1"/>
        <a:lstStyle/>
        <a:p>
          <a:pPr algn="ctr" rtl="0">
            <a:defRPr sz="1000"/>
          </a:pPr>
          <a:r>
            <a:rPr lang="fr-FR" sz="1000" b="1" i="0" strike="noStrike">
              <a:solidFill>
                <a:srgbClr val="000000"/>
              </a:solidFill>
              <a:latin typeface="Arial"/>
              <a:cs typeface="Arial"/>
            </a:rPr>
            <a:t>must be</a:t>
          </a:r>
        </a:p>
        <a:p>
          <a:pPr algn="ctr" rtl="0">
            <a:defRPr sz="1000"/>
          </a:pPr>
          <a:r>
            <a:rPr lang="fr-FR" sz="1000" b="1" i="0" strike="noStrike">
              <a:solidFill>
                <a:srgbClr val="000000"/>
              </a:solidFill>
              <a:latin typeface="Arial"/>
              <a:cs typeface="Arial"/>
            </a:rPr>
            <a:t>&gt; + 15%</a:t>
          </a:r>
        </a:p>
      </xdr:txBody>
    </xdr:sp>
    <xdr:clientData/>
  </xdr:twoCellAnchor>
  <xdr:twoCellAnchor editAs="oneCell">
    <xdr:from>
      <xdr:col>1</xdr:col>
      <xdr:colOff>0</xdr:colOff>
      <xdr:row>1</xdr:row>
      <xdr:rowOff>0</xdr:rowOff>
    </xdr:from>
    <xdr:to>
      <xdr:col>2</xdr:col>
      <xdr:colOff>887095</xdr:colOff>
      <xdr:row>2</xdr:row>
      <xdr:rowOff>108585</xdr:rowOff>
    </xdr:to>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191895" cy="670560"/>
        </a:xfrm>
        <a:prstGeom prst="rect">
          <a:avLst/>
        </a:prstGeom>
        <a:noFill/>
      </xdr:spPr>
    </xdr:pic>
    <xdr:clientData/>
  </xdr:twoCellAnchor>
  <xdr:twoCellAnchor>
    <xdr:from>
      <xdr:col>3</xdr:col>
      <xdr:colOff>0</xdr:colOff>
      <xdr:row>58</xdr:row>
      <xdr:rowOff>0</xdr:rowOff>
    </xdr:from>
    <xdr:to>
      <xdr:col>4</xdr:col>
      <xdr:colOff>0</xdr:colOff>
      <xdr:row>59</xdr:row>
      <xdr:rowOff>0</xdr:rowOff>
    </xdr:to>
    <xdr:sp macro="" textlink="">
      <xdr:nvSpPr>
        <xdr:cNvPr id="8" name="Rectangle 1"/>
        <xdr:cNvSpPr>
          <a:spLocks noChangeArrowheads="1"/>
        </xdr:cNvSpPr>
      </xdr:nvSpPr>
      <xdr:spPr bwMode="auto">
        <a:xfrm>
          <a:off x="5143500" y="10182225"/>
          <a:ext cx="1647825" cy="390525"/>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58</xdr:row>
      <xdr:rowOff>0</xdr:rowOff>
    </xdr:from>
    <xdr:to>
      <xdr:col>4</xdr:col>
      <xdr:colOff>0</xdr:colOff>
      <xdr:row>59</xdr:row>
      <xdr:rowOff>0</xdr:rowOff>
    </xdr:to>
    <xdr:sp macro="" textlink="">
      <xdr:nvSpPr>
        <xdr:cNvPr id="2" name="Rectangle 1"/>
        <xdr:cNvSpPr>
          <a:spLocks noChangeArrowheads="1"/>
        </xdr:cNvSpPr>
      </xdr:nvSpPr>
      <xdr:spPr bwMode="auto">
        <a:xfrm>
          <a:off x="5200650" y="10848975"/>
          <a:ext cx="1647825" cy="390525"/>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en-US"/>
        </a:p>
      </xdr:txBody>
    </xdr:sp>
    <xdr:clientData/>
  </xdr:twoCellAnchor>
  <xdr:twoCellAnchor>
    <xdr:from>
      <xdr:col>3</xdr:col>
      <xdr:colOff>1104900</xdr:colOff>
      <xdr:row>36</xdr:row>
      <xdr:rowOff>19050</xdr:rowOff>
    </xdr:from>
    <xdr:to>
      <xdr:col>3</xdr:col>
      <xdr:colOff>1628775</xdr:colOff>
      <xdr:row>39</xdr:row>
      <xdr:rowOff>38100</xdr:rowOff>
    </xdr:to>
    <xdr:sp macro="" textlink="">
      <xdr:nvSpPr>
        <xdr:cNvPr id="3" name="AutoShape 5"/>
        <xdr:cNvSpPr>
          <a:spLocks noChangeArrowheads="1"/>
        </xdr:cNvSpPr>
      </xdr:nvSpPr>
      <xdr:spPr bwMode="auto">
        <a:xfrm>
          <a:off x="6305550" y="7343775"/>
          <a:ext cx="523875" cy="514350"/>
        </a:xfrm>
        <a:prstGeom prst="flowChartAlternateProcess">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fr-FR" sz="900" b="0" i="0" strike="noStrike">
              <a:solidFill>
                <a:srgbClr val="000000"/>
              </a:solidFill>
              <a:latin typeface="Arial Narrow"/>
            </a:rPr>
            <a:t>This must be conform with field L</a:t>
          </a:r>
        </a:p>
      </xdr:txBody>
    </xdr:sp>
    <xdr:clientData/>
  </xdr:twoCellAnchor>
  <xdr:twoCellAnchor>
    <xdr:from>
      <xdr:col>3</xdr:col>
      <xdr:colOff>1009650</xdr:colOff>
      <xdr:row>37</xdr:row>
      <xdr:rowOff>85725</xdr:rowOff>
    </xdr:from>
    <xdr:to>
      <xdr:col>3</xdr:col>
      <xdr:colOff>1104900</xdr:colOff>
      <xdr:row>37</xdr:row>
      <xdr:rowOff>85725</xdr:rowOff>
    </xdr:to>
    <xdr:sp macro="" textlink="">
      <xdr:nvSpPr>
        <xdr:cNvPr id="4" name="Line 7"/>
        <xdr:cNvSpPr>
          <a:spLocks noChangeShapeType="1"/>
        </xdr:cNvSpPr>
      </xdr:nvSpPr>
      <xdr:spPr bwMode="auto">
        <a:xfrm flipH="1">
          <a:off x="6210300" y="7572375"/>
          <a:ext cx="95250" cy="0"/>
        </a:xfrm>
        <a:prstGeom prst="line">
          <a:avLst/>
        </a:prstGeom>
        <a:noFill/>
        <a:ln w="9525">
          <a:solidFill>
            <a:srgbClr val="000000"/>
          </a:solidFill>
          <a:round/>
          <a:headEnd/>
          <a:tailEnd type="arrow" w="med" len="sm"/>
        </a:ln>
      </xdr:spPr>
    </xdr:sp>
    <xdr:clientData/>
  </xdr:twoCellAnchor>
  <xdr:twoCellAnchor>
    <xdr:from>
      <xdr:col>4</xdr:col>
      <xdr:colOff>95250</xdr:colOff>
      <xdr:row>58</xdr:row>
      <xdr:rowOff>0</xdr:rowOff>
    </xdr:from>
    <xdr:to>
      <xdr:col>4</xdr:col>
      <xdr:colOff>771525</xdr:colOff>
      <xdr:row>58</xdr:row>
      <xdr:rowOff>381000</xdr:rowOff>
    </xdr:to>
    <xdr:sp macro="" textlink="">
      <xdr:nvSpPr>
        <xdr:cNvPr id="5" name="AutoShape 8"/>
        <xdr:cNvSpPr>
          <a:spLocks noChangeArrowheads="1"/>
        </xdr:cNvSpPr>
      </xdr:nvSpPr>
      <xdr:spPr bwMode="auto">
        <a:xfrm>
          <a:off x="6943725" y="10848975"/>
          <a:ext cx="676275" cy="381000"/>
        </a:xfrm>
        <a:prstGeom prst="flowChartAlternateProcess">
          <a:avLst/>
        </a:prstGeom>
        <a:solidFill>
          <a:srgbClr val="E3E3E3"/>
        </a:solidFill>
        <a:ln w="12700">
          <a:solidFill>
            <a:srgbClr val="000000"/>
          </a:solidFill>
          <a:miter lim="800000"/>
          <a:headEnd/>
          <a:tailEnd/>
        </a:ln>
      </xdr:spPr>
      <xdr:txBody>
        <a:bodyPr vertOverflow="clip" wrap="square" lIns="27432" tIns="22860" rIns="27432" bIns="0" anchor="t" upright="1"/>
        <a:lstStyle/>
        <a:p>
          <a:pPr algn="ctr" rtl="0">
            <a:defRPr sz="1000"/>
          </a:pPr>
          <a:r>
            <a:rPr lang="fr-FR" sz="1000" b="1" i="0" strike="noStrike">
              <a:solidFill>
                <a:srgbClr val="000000"/>
              </a:solidFill>
              <a:latin typeface="Arial"/>
              <a:cs typeface="Arial"/>
            </a:rPr>
            <a:t>must be</a:t>
          </a:r>
        </a:p>
        <a:p>
          <a:pPr algn="ctr" rtl="0">
            <a:defRPr sz="1000"/>
          </a:pPr>
          <a:r>
            <a:rPr lang="fr-FR" sz="1000" b="1" i="0" strike="noStrike">
              <a:solidFill>
                <a:srgbClr val="000000"/>
              </a:solidFill>
              <a:latin typeface="Arial"/>
              <a:cs typeface="Arial"/>
            </a:rPr>
            <a:t>&gt; + 15%</a:t>
          </a:r>
        </a:p>
      </xdr:txBody>
    </xdr:sp>
    <xdr:clientData/>
  </xdr:twoCellAnchor>
  <xdr:twoCellAnchor editAs="oneCell">
    <xdr:from>
      <xdr:col>1</xdr:col>
      <xdr:colOff>0</xdr:colOff>
      <xdr:row>1</xdr:row>
      <xdr:rowOff>0</xdr:rowOff>
    </xdr:from>
    <xdr:to>
      <xdr:col>2</xdr:col>
      <xdr:colOff>887095</xdr:colOff>
      <xdr:row>2</xdr:row>
      <xdr:rowOff>108585</xdr:rowOff>
    </xdr:to>
    <xdr:pic>
      <xdr:nvPicPr>
        <xdr:cNvPr id="6" name="Grafi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191895" cy="670560"/>
        </a:xfrm>
        <a:prstGeom prst="rect">
          <a:avLst/>
        </a:prstGeom>
        <a:noFill/>
      </xdr:spPr>
    </xdr:pic>
    <xdr:clientData/>
  </xdr:twoCellAnchor>
  <xdr:twoCellAnchor>
    <xdr:from>
      <xdr:col>3</xdr:col>
      <xdr:colOff>0</xdr:colOff>
      <xdr:row>58</xdr:row>
      <xdr:rowOff>0</xdr:rowOff>
    </xdr:from>
    <xdr:to>
      <xdr:col>4</xdr:col>
      <xdr:colOff>0</xdr:colOff>
      <xdr:row>59</xdr:row>
      <xdr:rowOff>0</xdr:rowOff>
    </xdr:to>
    <xdr:sp macro="" textlink="">
      <xdr:nvSpPr>
        <xdr:cNvPr id="7" name="Rectangle 1"/>
        <xdr:cNvSpPr>
          <a:spLocks noChangeArrowheads="1"/>
        </xdr:cNvSpPr>
      </xdr:nvSpPr>
      <xdr:spPr bwMode="auto">
        <a:xfrm>
          <a:off x="5200650" y="10848975"/>
          <a:ext cx="1647825" cy="390525"/>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unton.visteon.com/ccar/C1/Quality/APQP/jan11_APQP-new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ummary1"/>
      <sheetName val="AP I4"/>
      <sheetName val="AP DW"/>
      <sheetName val="Autoliv"/>
      <sheetName val="Antolin"/>
      <sheetName val="Benteler"/>
      <sheetName val="Bosch"/>
      <sheetName val="Brose"/>
      <sheetName val="Conti Teves"/>
      <sheetName val="Dynamid"/>
      <sheetName val="Fico"/>
      <sheetName val="GKN"/>
      <sheetName val="JCI"/>
      <sheetName val="Kautex 4WD Lev.II P"/>
      <sheetName val="Kautex 4WD St.IV P&amp;D"/>
      <sheetName val="Kautex 2WD ISG P&amp;D"/>
      <sheetName val="Kautex 2WD Lev II P&amp;D"/>
      <sheetName val="Kutsch Kirchhoff"/>
      <sheetName val="Lear"/>
      <sheetName val="Lemforder"/>
      <sheetName val="Meritor"/>
      <sheetName val="NSK"/>
      <sheetName val="Ortech"/>
      <sheetName val="Paulstra"/>
      <sheetName val="Pelzer"/>
      <sheetName val="Presta Krupp"/>
      <sheetName val="Sommer Allibert"/>
      <sheetName val="SAL"/>
      <sheetName val="SAS"/>
      <sheetName val="Sachs FTE"/>
      <sheetName val="Sachs Clutch"/>
      <sheetName val="Sachs FL WHL"/>
      <sheetName val="jan11_APQP-newC1"/>
      <sheetName val="Quote pricing2004"/>
      <sheetName val="INVLU"/>
      <sheetName val="Rev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E4" t="str">
            <v>Kautex Textron</v>
          </cell>
        </row>
      </sheetData>
      <sheetData sheetId="15" refreshError="1">
        <row r="4">
          <cell r="E4" t="str">
            <v>Kautex Textron</v>
          </cell>
        </row>
      </sheetData>
      <sheetData sheetId="16" refreshError="1">
        <row r="4">
          <cell r="E4" t="str">
            <v>Kautex Textron</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4">
          <cell r="E4" t="str">
            <v>Sommer Allibert SAI Automotive SAL GmbH</v>
          </cell>
        </row>
      </sheetData>
      <sheetData sheetId="28" refreshError="1">
        <row r="4">
          <cell r="E4" t="str">
            <v>SAS Autosystemtechnik / SAI Automotive SAL GmbH</v>
          </cell>
        </row>
      </sheetData>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hemassi@apc-berli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hemassi@apc-berlin.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4"/>
  <sheetViews>
    <sheetView tabSelected="1" topLeftCell="A7" zoomScale="80" zoomScaleNormal="80" workbookViewId="0">
      <selection activeCell="R29" sqref="R29"/>
    </sheetView>
  </sheetViews>
  <sheetFormatPr baseColWidth="10" defaultColWidth="9.140625" defaultRowHeight="12.75"/>
  <cols>
    <col min="1" max="1" width="2.42578125" style="3" customWidth="1"/>
    <col min="2" max="2" width="4.5703125" style="102" customWidth="1"/>
    <col min="3" max="3" width="71" style="3" customWidth="1"/>
    <col min="4" max="4" width="28" style="3" customWidth="1"/>
    <col min="5" max="5" width="13" style="3" customWidth="1"/>
    <col min="6" max="6" width="19.28515625" style="3" customWidth="1"/>
    <col min="7" max="7" width="20.28515625" style="3" customWidth="1"/>
    <col min="8" max="8" width="14.7109375" style="3" customWidth="1"/>
    <col min="9" max="11" width="13" style="3" customWidth="1"/>
    <col min="12" max="12" width="2.5703125" style="3" customWidth="1"/>
    <col min="13" max="16" width="9.140625" style="3" hidden="1" customWidth="1"/>
    <col min="17" max="16384" width="9.140625" style="3"/>
  </cols>
  <sheetData>
    <row r="1" spans="1:17" ht="8.25" customHeight="1">
      <c r="A1" s="1"/>
      <c r="B1" s="2"/>
      <c r="C1" s="1"/>
      <c r="D1" s="1"/>
      <c r="E1" s="1"/>
      <c r="F1" s="1"/>
      <c r="G1" s="1"/>
      <c r="H1" s="1"/>
      <c r="I1" s="1"/>
      <c r="J1" s="1"/>
      <c r="K1" s="1"/>
      <c r="L1" s="1"/>
    </row>
    <row r="2" spans="1:17" ht="44.25" customHeight="1">
      <c r="A2" s="1"/>
      <c r="B2" s="177" t="s">
        <v>0</v>
      </c>
      <c r="C2" s="177"/>
      <c r="D2" s="177"/>
      <c r="E2" s="177"/>
      <c r="F2" s="177"/>
      <c r="G2" s="177"/>
      <c r="H2" s="177"/>
      <c r="I2" s="177"/>
      <c r="J2" s="177"/>
      <c r="K2" s="177"/>
      <c r="L2" s="1"/>
    </row>
    <row r="3" spans="1:17" ht="19.5" customHeight="1">
      <c r="A3" s="1"/>
      <c r="B3" s="4"/>
      <c r="C3" s="5" t="s">
        <v>1</v>
      </c>
      <c r="D3" s="106"/>
      <c r="E3" s="6"/>
      <c r="F3" s="6"/>
      <c r="G3" s="7"/>
      <c r="H3" s="181" t="s">
        <v>123</v>
      </c>
      <c r="I3" s="182"/>
      <c r="J3" s="183" t="s">
        <v>124</v>
      </c>
      <c r="K3" s="183"/>
      <c r="L3" s="1"/>
    </row>
    <row r="4" spans="1:17" ht="19.5" customHeight="1">
      <c r="A4" s="1"/>
      <c r="B4" s="4"/>
      <c r="C4" s="5" t="s">
        <v>2</v>
      </c>
      <c r="D4" s="106"/>
      <c r="E4" s="6"/>
      <c r="F4" s="6"/>
      <c r="G4" s="7"/>
      <c r="H4" s="184"/>
      <c r="I4" s="185"/>
      <c r="J4" s="184"/>
      <c r="K4" s="185"/>
      <c r="L4" s="1"/>
    </row>
    <row r="5" spans="1:17" ht="19.5" customHeight="1">
      <c r="A5" s="1"/>
      <c r="B5" s="4"/>
      <c r="C5" s="5" t="s">
        <v>3</v>
      </c>
      <c r="D5" s="106"/>
      <c r="E5" s="6"/>
      <c r="F5" s="6"/>
      <c r="G5" s="7"/>
      <c r="H5" s="1"/>
      <c r="I5" s="1"/>
      <c r="J5" s="1"/>
      <c r="K5" s="1"/>
      <c r="L5" s="1"/>
    </row>
    <row r="6" spans="1:17" ht="19.5" customHeight="1">
      <c r="A6" s="1"/>
      <c r="B6" s="4"/>
      <c r="C6" s="5" t="s">
        <v>4</v>
      </c>
      <c r="D6" s="106"/>
      <c r="E6" s="6"/>
      <c r="F6" s="6"/>
      <c r="G6" s="7"/>
      <c r="H6" s="1"/>
      <c r="I6" s="1"/>
      <c r="J6" s="1"/>
      <c r="K6" s="1"/>
      <c r="L6" s="1"/>
    </row>
    <row r="7" spans="1:17" ht="19.5" customHeight="1" thickBot="1">
      <c r="A7" s="1"/>
      <c r="B7" s="4"/>
      <c r="C7" s="5" t="s">
        <v>5</v>
      </c>
      <c r="D7" s="106"/>
      <c r="E7" s="6"/>
      <c r="F7" s="6"/>
      <c r="G7" s="7"/>
      <c r="H7" s="1"/>
      <c r="I7" s="1"/>
      <c r="J7" s="1"/>
      <c r="K7" s="1"/>
      <c r="L7" s="1"/>
    </row>
    <row r="8" spans="1:17" ht="19.5" customHeight="1" thickBot="1">
      <c r="A8" s="1"/>
      <c r="B8" s="4"/>
      <c r="C8" s="5" t="s">
        <v>6</v>
      </c>
      <c r="D8" s="8"/>
      <c r="E8" s="1"/>
      <c r="F8" s="1"/>
      <c r="G8" s="1"/>
      <c r="H8" s="1"/>
      <c r="I8" s="1"/>
      <c r="J8" s="1"/>
      <c r="K8" s="1"/>
      <c r="L8" s="1"/>
    </row>
    <row r="9" spans="1:17" ht="15.75">
      <c r="A9" s="1"/>
      <c r="B9" s="9" t="s">
        <v>7</v>
      </c>
      <c r="C9" s="1"/>
      <c r="D9" s="113" t="s">
        <v>122</v>
      </c>
      <c r="E9" s="116" t="s">
        <v>118</v>
      </c>
      <c r="F9" s="109"/>
      <c r="G9" s="119">
        <f>$H$4</f>
        <v>0</v>
      </c>
      <c r="H9" s="117" t="s">
        <v>119</v>
      </c>
      <c r="I9" s="112"/>
      <c r="J9" s="114"/>
      <c r="K9" s="114"/>
      <c r="L9" s="114"/>
      <c r="M9" s="110"/>
      <c r="N9" s="110"/>
      <c r="O9" s="110"/>
    </row>
    <row r="10" spans="1:17" ht="15.75">
      <c r="A10" s="1"/>
      <c r="B10" s="10" t="s">
        <v>8</v>
      </c>
      <c r="C10" s="1"/>
      <c r="D10" s="1"/>
      <c r="E10" s="117" t="s">
        <v>120</v>
      </c>
      <c r="F10" s="109"/>
      <c r="G10" s="120">
        <f>$J$4</f>
        <v>0</v>
      </c>
      <c r="H10" s="118" t="s">
        <v>121</v>
      </c>
      <c r="I10" s="115"/>
      <c r="J10" s="111"/>
      <c r="K10" s="111"/>
      <c r="L10" s="111"/>
      <c r="M10" s="111"/>
      <c r="N10" s="111"/>
      <c r="O10" s="111"/>
    </row>
    <row r="11" spans="1:17" s="14" customFormat="1" ht="51">
      <c r="A11" s="11"/>
      <c r="B11" s="2"/>
      <c r="C11" s="11"/>
      <c r="D11" s="12" t="s">
        <v>9</v>
      </c>
      <c r="E11" s="108"/>
      <c r="F11" s="107"/>
      <c r="G11" s="165" t="s">
        <v>137</v>
      </c>
      <c r="H11" s="13"/>
      <c r="I11" s="13"/>
      <c r="J11" s="13"/>
      <c r="K11" s="13"/>
      <c r="L11" s="11"/>
    </row>
    <row r="12" spans="1:17" ht="9" customHeight="1" thickBot="1">
      <c r="A12" s="1"/>
      <c r="B12" s="11"/>
      <c r="C12" s="1"/>
      <c r="D12" s="1"/>
      <c r="E12" s="1"/>
      <c r="F12" s="1"/>
      <c r="G12" s="1"/>
      <c r="H12" s="1"/>
      <c r="I12" s="1"/>
      <c r="J12" s="1"/>
      <c r="K12" s="1"/>
      <c r="L12" s="1"/>
    </row>
    <row r="13" spans="1:17" ht="13.5" thickBot="1">
      <c r="A13" s="1"/>
      <c r="B13" s="15" t="s">
        <v>10</v>
      </c>
      <c r="C13" s="1"/>
      <c r="D13" s="1"/>
      <c r="E13" s="16" t="s">
        <v>11</v>
      </c>
      <c r="F13" s="17" t="s">
        <v>12</v>
      </c>
      <c r="G13" s="17" t="s">
        <v>13</v>
      </c>
      <c r="H13" s="17" t="s">
        <v>117</v>
      </c>
      <c r="I13" s="17" t="s">
        <v>14</v>
      </c>
      <c r="J13" s="17" t="s">
        <v>15</v>
      </c>
      <c r="K13" s="17" t="s">
        <v>16</v>
      </c>
      <c r="L13" s="1"/>
    </row>
    <row r="14" spans="1:17" s="23" customFormat="1">
      <c r="A14" s="18"/>
      <c r="B14" s="19" t="s">
        <v>17</v>
      </c>
      <c r="C14" s="20" t="s">
        <v>18</v>
      </c>
      <c r="D14" s="2"/>
      <c r="E14" s="174"/>
      <c r="F14" s="21"/>
      <c r="G14" s="21"/>
      <c r="H14" s="21"/>
      <c r="I14" s="21"/>
      <c r="J14" s="21"/>
      <c r="K14" s="22"/>
      <c r="L14" s="18"/>
      <c r="O14" s="24"/>
      <c r="Q14" s="24"/>
    </row>
    <row r="15" spans="1:17" s="23" customFormat="1">
      <c r="A15" s="18"/>
      <c r="B15" s="19" t="s">
        <v>19</v>
      </c>
      <c r="C15" s="20" t="s">
        <v>20</v>
      </c>
      <c r="D15" s="2"/>
      <c r="E15" s="40"/>
      <c r="F15" s="25"/>
      <c r="G15" s="25"/>
      <c r="H15" s="25"/>
      <c r="I15" s="25"/>
      <c r="J15" s="25"/>
      <c r="K15" s="26"/>
      <c r="L15" s="18"/>
      <c r="O15" s="24"/>
      <c r="Q15" s="24"/>
    </row>
    <row r="16" spans="1:17" s="23" customFormat="1">
      <c r="A16" s="18"/>
      <c r="B16" s="18" t="s">
        <v>21</v>
      </c>
      <c r="C16" s="2" t="s">
        <v>22</v>
      </c>
      <c r="D16" s="27" t="s">
        <v>23</v>
      </c>
      <c r="E16" s="172" t="str">
        <f t="shared" ref="E16:K16" si="0">IF(E15="","",E15*60)</f>
        <v/>
      </c>
      <c r="F16" s="28" t="str">
        <f t="shared" si="0"/>
        <v/>
      </c>
      <c r="G16" s="28" t="str">
        <f t="shared" si="0"/>
        <v/>
      </c>
      <c r="H16" s="28" t="str">
        <f t="shared" si="0"/>
        <v/>
      </c>
      <c r="I16" s="28" t="str">
        <f t="shared" si="0"/>
        <v/>
      </c>
      <c r="J16" s="28" t="str">
        <f t="shared" si="0"/>
        <v/>
      </c>
      <c r="K16" s="29" t="str">
        <f t="shared" si="0"/>
        <v/>
      </c>
      <c r="L16" s="18"/>
      <c r="O16" s="24"/>
      <c r="Q16" s="24"/>
    </row>
    <row r="17" spans="1:17" s="23" customFormat="1">
      <c r="A17" s="18"/>
      <c r="B17" s="19" t="s">
        <v>24</v>
      </c>
      <c r="C17" s="20" t="s">
        <v>25</v>
      </c>
      <c r="D17" s="27"/>
      <c r="E17" s="173"/>
      <c r="F17" s="30"/>
      <c r="G17" s="30"/>
      <c r="H17" s="30"/>
      <c r="I17" s="30"/>
      <c r="J17" s="30"/>
      <c r="K17" s="31"/>
      <c r="L17" s="18"/>
      <c r="O17" s="24"/>
      <c r="Q17" s="24"/>
    </row>
    <row r="18" spans="1:17" s="23" customFormat="1">
      <c r="A18" s="18"/>
      <c r="B18" s="18" t="s">
        <v>26</v>
      </c>
      <c r="C18" s="2" t="s">
        <v>27</v>
      </c>
      <c r="D18" s="27" t="s">
        <v>28</v>
      </c>
      <c r="E18" s="172" t="str">
        <f t="shared" ref="E18:K18" si="1">IF(E15="","",(E16*E17))</f>
        <v/>
      </c>
      <c r="F18" s="28" t="str">
        <f t="shared" si="1"/>
        <v/>
      </c>
      <c r="G18" s="28" t="str">
        <f>IF(G15="","",(G16*G17))</f>
        <v/>
      </c>
      <c r="H18" s="28" t="str">
        <f t="shared" ref="H18" si="2">IF(H15="","",(H16*H17))</f>
        <v/>
      </c>
      <c r="I18" s="28" t="str">
        <f t="shared" si="1"/>
        <v/>
      </c>
      <c r="J18" s="28" t="str">
        <f t="shared" si="1"/>
        <v/>
      </c>
      <c r="K18" s="29" t="str">
        <f t="shared" si="1"/>
        <v/>
      </c>
      <c r="L18" s="18"/>
      <c r="O18" s="24"/>
      <c r="Q18" s="24"/>
    </row>
    <row r="19" spans="1:17" s="23" customFormat="1">
      <c r="A19" s="18"/>
      <c r="B19" s="19" t="s">
        <v>29</v>
      </c>
      <c r="C19" s="20" t="s">
        <v>30</v>
      </c>
      <c r="D19" s="2"/>
      <c r="E19" s="40"/>
      <c r="F19" s="25"/>
      <c r="G19" s="25"/>
      <c r="H19" s="25"/>
      <c r="I19" s="25"/>
      <c r="J19" s="25"/>
      <c r="K19" s="26"/>
      <c r="L19" s="18"/>
      <c r="O19" s="24"/>
      <c r="Q19" s="24"/>
    </row>
    <row r="20" spans="1:17" s="23" customFormat="1">
      <c r="A20" s="18"/>
      <c r="B20" s="18" t="s">
        <v>31</v>
      </c>
      <c r="C20" s="2" t="s">
        <v>32</v>
      </c>
      <c r="D20" s="27" t="s">
        <v>33</v>
      </c>
      <c r="E20" s="41" t="str">
        <f t="shared" ref="E20" si="3">IF(E16="","",E18-E19)</f>
        <v/>
      </c>
      <c r="F20" s="32" t="str">
        <f>IF(F16="","",F18-F19)</f>
        <v/>
      </c>
      <c r="G20" s="32" t="str">
        <f t="shared" ref="G20:K20" si="4">IF(G16="","",G18-G19)</f>
        <v/>
      </c>
      <c r="H20" s="32" t="str">
        <f t="shared" si="4"/>
        <v/>
      </c>
      <c r="I20" s="32" t="str">
        <f t="shared" si="4"/>
        <v/>
      </c>
      <c r="J20" s="32" t="str">
        <f t="shared" si="4"/>
        <v/>
      </c>
      <c r="K20" s="33" t="str">
        <f t="shared" si="4"/>
        <v/>
      </c>
      <c r="L20" s="18"/>
      <c r="O20" s="24"/>
      <c r="Q20" s="24"/>
    </row>
    <row r="21" spans="1:17" s="23" customFormat="1">
      <c r="A21" s="18"/>
      <c r="B21" s="18" t="s">
        <v>34</v>
      </c>
      <c r="C21" s="2" t="s">
        <v>35</v>
      </c>
      <c r="D21" s="27" t="s">
        <v>36</v>
      </c>
      <c r="E21" s="41" t="str">
        <f t="shared" ref="E21" si="5">IF(E14=0,"",E14*E20)</f>
        <v/>
      </c>
      <c r="F21" s="32" t="str">
        <f>IF(F14=0,"",F14*F20)</f>
        <v/>
      </c>
      <c r="G21" s="32" t="str">
        <f t="shared" ref="G21:K21" si="6">IF(G14=0,"",G14*G20)</f>
        <v/>
      </c>
      <c r="H21" s="32" t="str">
        <f t="shared" si="6"/>
        <v/>
      </c>
      <c r="I21" s="32" t="str">
        <f t="shared" si="6"/>
        <v/>
      </c>
      <c r="J21" s="32" t="str">
        <f t="shared" si="6"/>
        <v/>
      </c>
      <c r="K21" s="33" t="str">
        <f t="shared" si="6"/>
        <v/>
      </c>
      <c r="L21" s="18"/>
      <c r="O21" s="24"/>
      <c r="Q21" s="24"/>
    </row>
    <row r="22" spans="1:17" s="23" customFormat="1">
      <c r="A22" s="18"/>
      <c r="B22" s="19" t="s">
        <v>37</v>
      </c>
      <c r="C22" s="20" t="s">
        <v>38</v>
      </c>
      <c r="D22" s="2"/>
      <c r="E22" s="40"/>
      <c r="F22" s="25"/>
      <c r="G22" s="25"/>
      <c r="H22" s="25"/>
      <c r="I22" s="25"/>
      <c r="J22" s="25"/>
      <c r="K22" s="26"/>
      <c r="L22" s="18"/>
      <c r="O22" s="24"/>
      <c r="Q22" s="24"/>
    </row>
    <row r="23" spans="1:17" s="23" customFormat="1" ht="13.5" thickBot="1">
      <c r="A23" s="18"/>
      <c r="B23" s="18" t="s">
        <v>39</v>
      </c>
      <c r="C23" s="2" t="s">
        <v>40</v>
      </c>
      <c r="D23" s="27" t="s">
        <v>41</v>
      </c>
      <c r="E23" s="42" t="str">
        <f t="shared" ref="E23:K23" si="7">IF(E21="","",E21*E22)</f>
        <v/>
      </c>
      <c r="F23" s="34" t="str">
        <f t="shared" si="7"/>
        <v/>
      </c>
      <c r="G23" s="34" t="str">
        <f t="shared" si="7"/>
        <v/>
      </c>
      <c r="H23" s="34" t="str">
        <f t="shared" si="7"/>
        <v/>
      </c>
      <c r="I23" s="34" t="str">
        <f t="shared" si="7"/>
        <v/>
      </c>
      <c r="J23" s="34" t="str">
        <f t="shared" si="7"/>
        <v/>
      </c>
      <c r="K23" s="35" t="str">
        <f t="shared" si="7"/>
        <v/>
      </c>
      <c r="L23" s="18"/>
      <c r="O23" s="24"/>
      <c r="Q23" s="24"/>
    </row>
    <row r="24" spans="1:17" s="23" customFormat="1" ht="8.25" customHeight="1" thickBot="1">
      <c r="A24" s="18"/>
      <c r="B24" s="2"/>
      <c r="C24" s="2"/>
      <c r="D24" s="27"/>
      <c r="E24" s="36"/>
      <c r="F24" s="36"/>
      <c r="G24" s="36"/>
      <c r="H24" s="36"/>
      <c r="I24" s="36"/>
      <c r="J24" s="36"/>
      <c r="K24" s="36"/>
      <c r="L24" s="18"/>
      <c r="O24" s="24"/>
      <c r="Q24" s="24"/>
    </row>
    <row r="25" spans="1:17" s="23" customFormat="1" ht="13.5" thickBot="1">
      <c r="A25" s="18"/>
      <c r="B25" s="15" t="s">
        <v>42</v>
      </c>
      <c r="C25" s="2"/>
      <c r="D25" s="27"/>
      <c r="E25" s="37" t="str">
        <f>E13</f>
        <v>Process 1</v>
      </c>
      <c r="F25" s="38" t="str">
        <f t="shared" ref="F25:K25" si="8">F13</f>
        <v>Process 2</v>
      </c>
      <c r="G25" s="38" t="str">
        <f t="shared" si="8"/>
        <v>Process 3</v>
      </c>
      <c r="H25" s="38" t="str">
        <f t="shared" si="8"/>
        <v>Process 4</v>
      </c>
      <c r="I25" s="38" t="str">
        <f t="shared" si="8"/>
        <v>Process 5</v>
      </c>
      <c r="J25" s="38" t="str">
        <f t="shared" si="8"/>
        <v>Process 6</v>
      </c>
      <c r="K25" s="39" t="str">
        <f t="shared" si="8"/>
        <v>Process 7</v>
      </c>
      <c r="L25" s="18"/>
      <c r="O25" s="24"/>
      <c r="Q25" s="24"/>
    </row>
    <row r="26" spans="1:17" s="23" customFormat="1">
      <c r="A26" s="18"/>
      <c r="B26" s="19" t="s">
        <v>43</v>
      </c>
      <c r="C26" s="20" t="s">
        <v>44</v>
      </c>
      <c r="D26" s="27"/>
      <c r="E26" s="40"/>
      <c r="F26" s="21"/>
      <c r="G26" s="21"/>
      <c r="H26" s="21"/>
      <c r="I26" s="21"/>
      <c r="J26" s="21"/>
      <c r="K26" s="22"/>
      <c r="L26" s="18"/>
      <c r="O26" s="24"/>
      <c r="Q26" s="24"/>
    </row>
    <row r="27" spans="1:17" s="23" customFormat="1">
      <c r="A27" s="18"/>
      <c r="B27" s="19" t="s">
        <v>45</v>
      </c>
      <c r="C27" s="20" t="s">
        <v>46</v>
      </c>
      <c r="D27" s="27"/>
      <c r="E27" s="40"/>
      <c r="F27" s="25"/>
      <c r="G27" s="25"/>
      <c r="H27" s="25"/>
      <c r="I27" s="25"/>
      <c r="J27" s="25"/>
      <c r="K27" s="26"/>
      <c r="L27" s="18"/>
      <c r="O27" s="24"/>
      <c r="Q27" s="24"/>
    </row>
    <row r="28" spans="1:17" s="23" customFormat="1">
      <c r="A28" s="18"/>
      <c r="B28" s="19" t="s">
        <v>47</v>
      </c>
      <c r="C28" s="20" t="s">
        <v>48</v>
      </c>
      <c r="D28" s="27"/>
      <c r="E28" s="40"/>
      <c r="F28" s="25"/>
      <c r="G28" s="25"/>
      <c r="H28" s="25"/>
      <c r="I28" s="25"/>
      <c r="J28" s="25"/>
      <c r="K28" s="26"/>
      <c r="L28" s="18"/>
      <c r="O28" s="24"/>
      <c r="Q28" s="24"/>
    </row>
    <row r="29" spans="1:17" s="23" customFormat="1">
      <c r="A29" s="18"/>
      <c r="B29" s="19" t="s">
        <v>49</v>
      </c>
      <c r="C29" s="20" t="s">
        <v>50</v>
      </c>
      <c r="D29" s="27"/>
      <c r="E29" s="40"/>
      <c r="F29" s="25"/>
      <c r="G29" s="25"/>
      <c r="H29" s="25"/>
      <c r="I29" s="25"/>
      <c r="J29" s="25"/>
      <c r="K29" s="26"/>
      <c r="L29" s="18"/>
      <c r="O29" s="24"/>
      <c r="Q29" s="24"/>
    </row>
    <row r="30" spans="1:17" s="23" customFormat="1">
      <c r="A30" s="18"/>
      <c r="B30" s="18" t="s">
        <v>51</v>
      </c>
      <c r="C30" s="2" t="s">
        <v>52</v>
      </c>
      <c r="D30" s="27" t="s">
        <v>53</v>
      </c>
      <c r="E30" s="41" t="str">
        <f>IF(E28="","",E28-E29)</f>
        <v/>
      </c>
      <c r="F30" s="32" t="str">
        <f t="shared" ref="F30:K30" si="9">IF(F28="","",F28-F29)</f>
        <v/>
      </c>
      <c r="G30" s="32" t="str">
        <f t="shared" si="9"/>
        <v/>
      </c>
      <c r="H30" s="32" t="str">
        <f t="shared" si="9"/>
        <v/>
      </c>
      <c r="I30" s="32" t="str">
        <f t="shared" si="9"/>
        <v/>
      </c>
      <c r="J30" s="32" t="str">
        <f t="shared" si="9"/>
        <v/>
      </c>
      <c r="K30" s="33" t="str">
        <f t="shared" si="9"/>
        <v/>
      </c>
      <c r="L30" s="18"/>
      <c r="O30" s="24"/>
      <c r="Q30" s="24"/>
    </row>
    <row r="31" spans="1:17" s="23" customFormat="1" ht="13.5" thickBot="1">
      <c r="A31" s="18"/>
      <c r="B31" s="18" t="s">
        <v>54</v>
      </c>
      <c r="C31" s="2" t="s">
        <v>55</v>
      </c>
      <c r="D31" s="27" t="s">
        <v>56</v>
      </c>
      <c r="E31" s="42" t="str">
        <f>IF(E28="","",(((E26-E27)*60)/E28))</f>
        <v/>
      </c>
      <c r="F31" s="34" t="str">
        <f t="shared" ref="F31:K31" si="10">IF(F28="","",(((F26-F27)*60)/F28))</f>
        <v/>
      </c>
      <c r="G31" s="34" t="str">
        <f>IF(G28="","",(((G26-G27)*60)/G28))</f>
        <v/>
      </c>
      <c r="H31" s="34" t="str">
        <f t="shared" si="10"/>
        <v/>
      </c>
      <c r="I31" s="34" t="str">
        <f t="shared" si="10"/>
        <v/>
      </c>
      <c r="J31" s="34" t="str">
        <f t="shared" si="10"/>
        <v/>
      </c>
      <c r="K31" s="35" t="str">
        <f t="shared" si="10"/>
        <v/>
      </c>
      <c r="L31" s="18"/>
      <c r="O31" s="24"/>
      <c r="Q31" s="24"/>
    </row>
    <row r="32" spans="1:17" s="23" customFormat="1" ht="9" customHeight="1" thickBot="1">
      <c r="A32" s="18"/>
      <c r="B32" s="2"/>
      <c r="C32" s="2"/>
      <c r="D32" s="27"/>
      <c r="E32" s="36"/>
      <c r="F32" s="36"/>
      <c r="G32" s="36"/>
      <c r="H32" s="36"/>
      <c r="I32" s="36"/>
      <c r="J32" s="36"/>
      <c r="K32" s="36"/>
      <c r="L32" s="18"/>
      <c r="O32" s="24"/>
      <c r="Q32" s="24"/>
    </row>
    <row r="33" spans="1:17" s="23" customFormat="1" ht="13.5" thickBot="1">
      <c r="A33" s="18"/>
      <c r="B33" s="15" t="s">
        <v>57</v>
      </c>
      <c r="C33" s="2"/>
      <c r="D33" s="27"/>
      <c r="E33" s="37" t="str">
        <f>E13</f>
        <v>Process 1</v>
      </c>
      <c r="F33" s="38" t="str">
        <f t="shared" ref="F33:K33" si="11">F13</f>
        <v>Process 2</v>
      </c>
      <c r="G33" s="38" t="str">
        <f t="shared" si="11"/>
        <v>Process 3</v>
      </c>
      <c r="H33" s="38" t="str">
        <f t="shared" si="11"/>
        <v>Process 4</v>
      </c>
      <c r="I33" s="38" t="str">
        <f t="shared" si="11"/>
        <v>Process 5</v>
      </c>
      <c r="J33" s="38" t="str">
        <f t="shared" si="11"/>
        <v>Process 6</v>
      </c>
      <c r="K33" s="39" t="str">
        <f t="shared" si="11"/>
        <v>Process 7</v>
      </c>
      <c r="L33" s="18"/>
      <c r="O33" s="24"/>
      <c r="Q33" s="24"/>
    </row>
    <row r="34" spans="1:17" s="23" customFormat="1">
      <c r="A34" s="18"/>
      <c r="B34" s="19" t="s">
        <v>58</v>
      </c>
      <c r="C34" s="20" t="s">
        <v>59</v>
      </c>
      <c r="D34" s="27"/>
      <c r="E34" s="43"/>
      <c r="F34" s="44"/>
      <c r="G34" s="44"/>
      <c r="H34" s="44"/>
      <c r="I34" s="44"/>
      <c r="J34" s="44"/>
      <c r="K34" s="45"/>
      <c r="L34" s="18"/>
      <c r="O34" s="24"/>
      <c r="Q34" s="24"/>
    </row>
    <row r="35" spans="1:17" s="23" customFormat="1">
      <c r="A35" s="18"/>
      <c r="B35" s="19" t="s">
        <v>60</v>
      </c>
      <c r="C35" s="20" t="s">
        <v>61</v>
      </c>
      <c r="D35" s="27"/>
      <c r="E35" s="46"/>
      <c r="F35" s="47"/>
      <c r="G35" s="47"/>
      <c r="H35" s="47"/>
      <c r="I35" s="47"/>
      <c r="J35" s="47"/>
      <c r="K35" s="48"/>
      <c r="L35" s="18"/>
      <c r="O35" s="24"/>
      <c r="Q35" s="24"/>
    </row>
    <row r="36" spans="1:17" s="23" customFormat="1">
      <c r="A36" s="18"/>
      <c r="B36" s="19" t="s">
        <v>62</v>
      </c>
      <c r="C36" s="20" t="s">
        <v>63</v>
      </c>
      <c r="D36" s="27"/>
      <c r="E36" s="46"/>
      <c r="F36" s="47"/>
      <c r="G36" s="47"/>
      <c r="H36" s="47"/>
      <c r="I36" s="47"/>
      <c r="J36" s="47"/>
      <c r="K36" s="48"/>
      <c r="L36" s="18"/>
      <c r="O36" s="24"/>
      <c r="Q36" s="24"/>
    </row>
    <row r="37" spans="1:17" s="23" customFormat="1">
      <c r="A37" s="18"/>
      <c r="B37" s="18" t="s">
        <v>64</v>
      </c>
      <c r="C37" s="2" t="s">
        <v>65</v>
      </c>
      <c r="D37" s="27" t="s">
        <v>66</v>
      </c>
      <c r="E37" s="41" t="str">
        <f>IF(E35="","",E35*E36)</f>
        <v/>
      </c>
      <c r="F37" s="32" t="str">
        <f t="shared" ref="F37:K37" si="12">IF(F35="","",F35*F36)</f>
        <v/>
      </c>
      <c r="G37" s="32" t="str">
        <f t="shared" si="12"/>
        <v/>
      </c>
      <c r="H37" s="32" t="str">
        <f t="shared" si="12"/>
        <v/>
      </c>
      <c r="I37" s="32" t="str">
        <f t="shared" si="12"/>
        <v/>
      </c>
      <c r="J37" s="32" t="str">
        <f t="shared" si="12"/>
        <v/>
      </c>
      <c r="K37" s="33" t="str">
        <f t="shared" si="12"/>
        <v/>
      </c>
      <c r="L37" s="18"/>
      <c r="O37" s="24"/>
      <c r="Q37" s="24"/>
    </row>
    <row r="38" spans="1:17" s="23" customFormat="1">
      <c r="A38" s="18"/>
      <c r="B38" s="49" t="s">
        <v>67</v>
      </c>
      <c r="C38" s="50" t="s">
        <v>68</v>
      </c>
      <c r="D38" s="2"/>
      <c r="E38" s="41" t="e">
        <f t="shared" ref="E38:K38" si="13">(E27/E26*E20)</f>
        <v>#DIV/0!</v>
      </c>
      <c r="F38" s="32" t="e">
        <f t="shared" si="13"/>
        <v>#DIV/0!</v>
      </c>
      <c r="G38" s="32" t="e">
        <f t="shared" si="13"/>
        <v>#DIV/0!</v>
      </c>
      <c r="H38" s="32" t="e">
        <f t="shared" si="13"/>
        <v>#DIV/0!</v>
      </c>
      <c r="I38" s="32" t="e">
        <f t="shared" si="13"/>
        <v>#DIV/0!</v>
      </c>
      <c r="J38" s="32" t="e">
        <f t="shared" si="13"/>
        <v>#DIV/0!</v>
      </c>
      <c r="K38" s="33" t="e">
        <f t="shared" si="13"/>
        <v>#DIV/0!</v>
      </c>
      <c r="L38" s="18"/>
      <c r="O38" s="24"/>
      <c r="Q38" s="24"/>
    </row>
    <row r="39" spans="1:17" s="23" customFormat="1" ht="13.5" thickBot="1">
      <c r="A39" s="18"/>
      <c r="B39" s="18" t="s">
        <v>69</v>
      </c>
      <c r="C39" s="2" t="s">
        <v>70</v>
      </c>
      <c r="D39" s="27" t="s">
        <v>71</v>
      </c>
      <c r="E39" s="42" t="str">
        <f>IF(E37="","",(E37+E38)*E14)</f>
        <v/>
      </c>
      <c r="F39" s="34" t="str">
        <f t="shared" ref="F39:K39" si="14">IF(F37="","",(F37+F38)*F14)</f>
        <v/>
      </c>
      <c r="G39" s="34" t="str">
        <f t="shared" si="14"/>
        <v/>
      </c>
      <c r="H39" s="34" t="str">
        <f t="shared" si="14"/>
        <v/>
      </c>
      <c r="I39" s="34" t="str">
        <f t="shared" si="14"/>
        <v/>
      </c>
      <c r="J39" s="34" t="str">
        <f t="shared" si="14"/>
        <v/>
      </c>
      <c r="K39" s="35" t="str">
        <f t="shared" si="14"/>
        <v/>
      </c>
      <c r="L39" s="18"/>
      <c r="O39" s="24"/>
      <c r="Q39" s="24"/>
    </row>
    <row r="40" spans="1:17" s="23" customFormat="1" ht="9.75" customHeight="1" thickBot="1">
      <c r="A40" s="18"/>
      <c r="B40" s="2"/>
      <c r="C40" s="2"/>
      <c r="D40" s="27"/>
      <c r="E40" s="36"/>
      <c r="F40" s="36"/>
      <c r="G40" s="36"/>
      <c r="H40" s="36"/>
      <c r="I40" s="36"/>
      <c r="J40" s="36"/>
      <c r="K40" s="36"/>
      <c r="L40" s="18"/>
      <c r="O40" s="24"/>
      <c r="Q40" s="24"/>
    </row>
    <row r="41" spans="1:17" s="23" customFormat="1" ht="13.5" thickBot="1">
      <c r="A41" s="18"/>
      <c r="B41" s="15" t="s">
        <v>72</v>
      </c>
      <c r="C41" s="51"/>
      <c r="D41" s="2"/>
      <c r="E41" s="52" t="str">
        <f>E13</f>
        <v>Process 1</v>
      </c>
      <c r="F41" s="53" t="str">
        <f t="shared" ref="F41:K41" si="15">F13</f>
        <v>Process 2</v>
      </c>
      <c r="G41" s="53" t="str">
        <f t="shared" si="15"/>
        <v>Process 3</v>
      </c>
      <c r="H41" s="53" t="str">
        <f t="shared" si="15"/>
        <v>Process 4</v>
      </c>
      <c r="I41" s="53" t="str">
        <f t="shared" si="15"/>
        <v>Process 5</v>
      </c>
      <c r="J41" s="53" t="str">
        <f t="shared" si="15"/>
        <v>Process 6</v>
      </c>
      <c r="K41" s="54" t="str">
        <f t="shared" si="15"/>
        <v>Process 7</v>
      </c>
      <c r="L41" s="18"/>
      <c r="O41" s="24"/>
      <c r="Q41" s="24"/>
    </row>
    <row r="42" spans="1:17" s="23" customFormat="1">
      <c r="A42" s="18"/>
      <c r="B42" s="55" t="s">
        <v>73</v>
      </c>
      <c r="C42" s="2" t="s">
        <v>74</v>
      </c>
      <c r="D42" s="27" t="s">
        <v>75</v>
      </c>
      <c r="E42" s="56" t="str">
        <f>IF(E21="","",(E21-E39)/E21)</f>
        <v/>
      </c>
      <c r="F42" s="57" t="str">
        <f t="shared" ref="F42:K42" si="16">IF(F21="","",(F21-F39)/F21)</f>
        <v/>
      </c>
      <c r="G42" s="57" t="str">
        <f>IF(G21="","",(G21-G39)/G21)</f>
        <v/>
      </c>
      <c r="H42" s="57" t="str">
        <f t="shared" si="16"/>
        <v/>
      </c>
      <c r="I42" s="57" t="str">
        <f t="shared" si="16"/>
        <v/>
      </c>
      <c r="J42" s="57" t="str">
        <f t="shared" si="16"/>
        <v/>
      </c>
      <c r="K42" s="58" t="str">
        <f t="shared" si="16"/>
        <v/>
      </c>
      <c r="L42" s="18"/>
      <c r="O42" s="24"/>
      <c r="Q42" s="24"/>
    </row>
    <row r="43" spans="1:17" s="23" customFormat="1">
      <c r="A43" s="18"/>
      <c r="B43" s="55" t="s">
        <v>76</v>
      </c>
      <c r="C43" s="2" t="s">
        <v>77</v>
      </c>
      <c r="D43" s="27" t="s">
        <v>78</v>
      </c>
      <c r="E43" s="59" t="str">
        <f>IF(E31="","",E34/E31)</f>
        <v/>
      </c>
      <c r="F43" s="60" t="str">
        <f>IF(F31="","",F34/F31)</f>
        <v/>
      </c>
      <c r="G43" s="60" t="str">
        <f>IF(G31="","",G34/G31)</f>
        <v/>
      </c>
      <c r="H43" s="60" t="str">
        <f t="shared" ref="H43:K43" si="17">IF(H31="","",H34/H31)</f>
        <v/>
      </c>
      <c r="I43" s="60" t="str">
        <f t="shared" si="17"/>
        <v/>
      </c>
      <c r="J43" s="60" t="str">
        <f t="shared" si="17"/>
        <v/>
      </c>
      <c r="K43" s="61" t="str">
        <f t="shared" si="17"/>
        <v/>
      </c>
      <c r="L43" s="18"/>
      <c r="O43" s="24"/>
      <c r="Q43" s="24"/>
    </row>
    <row r="44" spans="1:17" s="23" customFormat="1">
      <c r="A44" s="18"/>
      <c r="B44" s="55" t="s">
        <v>79</v>
      </c>
      <c r="C44" s="2" t="s">
        <v>80</v>
      </c>
      <c r="D44" s="27" t="s">
        <v>81</v>
      </c>
      <c r="E44" s="59" t="str">
        <f>IF(E28="","",E29/E28)</f>
        <v/>
      </c>
      <c r="F44" s="60" t="str">
        <f>IF(F28="","",F29/F28)</f>
        <v/>
      </c>
      <c r="G44" s="60" t="str">
        <f>IF(G28="","",G29/G28)</f>
        <v/>
      </c>
      <c r="H44" s="60" t="str">
        <f t="shared" ref="H44:K44" si="18">IF(H28="","",H29/H28)</f>
        <v/>
      </c>
      <c r="I44" s="60" t="str">
        <f t="shared" si="18"/>
        <v/>
      </c>
      <c r="J44" s="60" t="str">
        <f t="shared" si="18"/>
        <v/>
      </c>
      <c r="K44" s="61" t="str">
        <f t="shared" si="18"/>
        <v/>
      </c>
      <c r="L44" s="18"/>
      <c r="O44" s="24"/>
      <c r="Q44" s="24"/>
    </row>
    <row r="45" spans="1:17" s="23" customFormat="1" ht="13.5" thickBot="1">
      <c r="A45" s="18"/>
      <c r="B45" s="18" t="s">
        <v>82</v>
      </c>
      <c r="C45" s="2" t="s">
        <v>83</v>
      </c>
      <c r="D45" s="27" t="s">
        <v>84</v>
      </c>
      <c r="E45" s="62" t="str">
        <f>IF(E44="","",E42*E43*E44)</f>
        <v/>
      </c>
      <c r="F45" s="63" t="str">
        <f>IF(F44="","",F42*F43*F44)</f>
        <v/>
      </c>
      <c r="G45" s="63" t="str">
        <f>IF(G44="","",G42*G43*G44)</f>
        <v/>
      </c>
      <c r="H45" s="63" t="str">
        <f t="shared" ref="H45:K45" si="19">IF(H44="","",H42*H43*H44)</f>
        <v/>
      </c>
      <c r="I45" s="63" t="str">
        <f t="shared" si="19"/>
        <v/>
      </c>
      <c r="J45" s="63" t="str">
        <f t="shared" si="19"/>
        <v/>
      </c>
      <c r="K45" s="64" t="str">
        <f t="shared" si="19"/>
        <v/>
      </c>
      <c r="L45" s="18"/>
      <c r="O45" s="24"/>
      <c r="Q45" s="24"/>
    </row>
    <row r="46" spans="1:17" s="23" customFormat="1" ht="8.25" customHeight="1" thickBot="1">
      <c r="A46" s="18"/>
      <c r="B46" s="2"/>
      <c r="C46" s="2"/>
      <c r="D46" s="27"/>
      <c r="E46" s="65"/>
      <c r="F46" s="65"/>
      <c r="G46" s="65"/>
      <c r="H46" s="65"/>
      <c r="I46" s="65"/>
      <c r="J46" s="65"/>
      <c r="K46" s="65"/>
      <c r="L46" s="18"/>
      <c r="O46" s="24"/>
      <c r="Q46" s="24"/>
    </row>
    <row r="47" spans="1:17" s="23" customFormat="1" ht="13.5" thickBot="1">
      <c r="A47" s="18"/>
      <c r="B47" s="15" t="s">
        <v>85</v>
      </c>
      <c r="C47" s="1"/>
      <c r="D47" s="2"/>
      <c r="E47" s="16" t="str">
        <f t="shared" ref="E47:K47" si="20">E41</f>
        <v>Process 1</v>
      </c>
      <c r="F47" s="66" t="str">
        <f t="shared" si="20"/>
        <v>Process 2</v>
      </c>
      <c r="G47" s="66" t="str">
        <f t="shared" si="20"/>
        <v>Process 3</v>
      </c>
      <c r="H47" s="66" t="str">
        <f t="shared" si="20"/>
        <v>Process 4</v>
      </c>
      <c r="I47" s="66" t="str">
        <f t="shared" si="20"/>
        <v>Process 5</v>
      </c>
      <c r="J47" s="66" t="str">
        <f t="shared" si="20"/>
        <v>Process 6</v>
      </c>
      <c r="K47" s="67" t="str">
        <f t="shared" si="20"/>
        <v>Process 7</v>
      </c>
      <c r="L47" s="18"/>
      <c r="O47" s="24"/>
      <c r="Q47" s="24"/>
    </row>
    <row r="48" spans="1:17" s="23" customFormat="1">
      <c r="A48" s="18"/>
      <c r="B48" s="18" t="s">
        <v>86</v>
      </c>
      <c r="C48" s="2" t="s">
        <v>87</v>
      </c>
      <c r="D48" s="27" t="s">
        <v>88</v>
      </c>
      <c r="E48" s="68" t="str">
        <f>IF(E21="","",E21/60)</f>
        <v/>
      </c>
      <c r="F48" s="69" t="str">
        <f t="shared" ref="F48:K48" si="21">IF(F21="","",F21/60)</f>
        <v/>
      </c>
      <c r="G48" s="69" t="str">
        <f>IF(G21="","",G21/60)</f>
        <v/>
      </c>
      <c r="H48" s="69" t="str">
        <f t="shared" si="21"/>
        <v/>
      </c>
      <c r="I48" s="69" t="str">
        <f t="shared" si="21"/>
        <v/>
      </c>
      <c r="J48" s="69" t="str">
        <f t="shared" si="21"/>
        <v/>
      </c>
      <c r="K48" s="70" t="str">
        <f t="shared" si="21"/>
        <v/>
      </c>
      <c r="L48" s="18"/>
      <c r="O48" s="24"/>
      <c r="Q48" s="24"/>
    </row>
    <row r="49" spans="1:17" s="23" customFormat="1">
      <c r="A49" s="18"/>
      <c r="B49" s="18" t="s">
        <v>89</v>
      </c>
      <c r="C49" s="2" t="s">
        <v>90</v>
      </c>
      <c r="D49" s="27" t="s">
        <v>91</v>
      </c>
      <c r="E49" s="71" t="str">
        <f>IF(E22="","",E22)</f>
        <v/>
      </c>
      <c r="F49" s="72" t="str">
        <f t="shared" ref="F49:K49" si="22">IF(F22="","",F22)</f>
        <v/>
      </c>
      <c r="G49" s="72" t="str">
        <f t="shared" si="22"/>
        <v/>
      </c>
      <c r="H49" s="72" t="str">
        <f t="shared" si="22"/>
        <v/>
      </c>
      <c r="I49" s="72" t="str">
        <f t="shared" si="22"/>
        <v/>
      </c>
      <c r="J49" s="72" t="str">
        <f t="shared" si="22"/>
        <v/>
      </c>
      <c r="K49" s="73" t="str">
        <f t="shared" si="22"/>
        <v/>
      </c>
      <c r="L49" s="18"/>
      <c r="O49" s="24"/>
      <c r="Q49" s="24"/>
    </row>
    <row r="50" spans="1:17" s="23" customFormat="1">
      <c r="A50" s="18"/>
      <c r="B50" s="18" t="s">
        <v>92</v>
      </c>
      <c r="C50" s="2" t="s">
        <v>93</v>
      </c>
      <c r="D50" s="27" t="s">
        <v>94</v>
      </c>
      <c r="E50" s="71" t="str">
        <f>IF(E34="","",60/E34)</f>
        <v/>
      </c>
      <c r="F50" s="72" t="str">
        <f>IF(F34="","",60/F34)</f>
        <v/>
      </c>
      <c r="G50" s="72" t="str">
        <f>IF(G34="","",60/G34)</f>
        <v/>
      </c>
      <c r="H50" s="72" t="str">
        <f t="shared" ref="H50:K50" si="23">IF(H34="","",60/H34)</f>
        <v/>
      </c>
      <c r="I50" s="72" t="str">
        <f t="shared" si="23"/>
        <v/>
      </c>
      <c r="J50" s="72" t="str">
        <f t="shared" si="23"/>
        <v/>
      </c>
      <c r="K50" s="73" t="str">
        <f t="shared" si="23"/>
        <v/>
      </c>
      <c r="L50" s="18"/>
      <c r="O50" s="24"/>
      <c r="Q50" s="24"/>
    </row>
    <row r="51" spans="1:17" s="23" customFormat="1">
      <c r="A51" s="18"/>
      <c r="B51" s="18" t="s">
        <v>95</v>
      </c>
      <c r="C51" s="2" t="s">
        <v>96</v>
      </c>
      <c r="D51" s="27" t="s">
        <v>97</v>
      </c>
      <c r="E51" s="71" t="str">
        <f>IF(E50="","",E48*60*E50)</f>
        <v/>
      </c>
      <c r="F51" s="72" t="str">
        <f t="shared" ref="F51:K51" si="24">IF(F50="","",F48*60*F50)</f>
        <v/>
      </c>
      <c r="G51" s="72" t="str">
        <f t="shared" si="24"/>
        <v/>
      </c>
      <c r="H51" s="72" t="str">
        <f t="shared" si="24"/>
        <v/>
      </c>
      <c r="I51" s="72" t="str">
        <f t="shared" si="24"/>
        <v/>
      </c>
      <c r="J51" s="72" t="str">
        <f t="shared" si="24"/>
        <v/>
      </c>
      <c r="K51" s="73" t="str">
        <f t="shared" si="24"/>
        <v/>
      </c>
      <c r="L51" s="18"/>
      <c r="O51" s="24"/>
      <c r="Q51" s="24"/>
    </row>
    <row r="52" spans="1:17" s="23" customFormat="1">
      <c r="A52" s="18"/>
      <c r="B52" s="18" t="s">
        <v>98</v>
      </c>
      <c r="C52" s="2" t="s">
        <v>99</v>
      </c>
      <c r="D52" s="27" t="s">
        <v>100</v>
      </c>
      <c r="E52" s="71" t="str">
        <f>IF(E51="","",E51*E49)</f>
        <v/>
      </c>
      <c r="F52" s="72" t="str">
        <f t="shared" ref="F52:K52" si="25">IF(F51="","",F51*F49)</f>
        <v/>
      </c>
      <c r="G52" s="72" t="str">
        <f>IF(G51="","",G51*G49)</f>
        <v/>
      </c>
      <c r="H52" s="72" t="str">
        <f t="shared" si="25"/>
        <v/>
      </c>
      <c r="I52" s="72" t="str">
        <f t="shared" si="25"/>
        <v/>
      </c>
      <c r="J52" s="72" t="str">
        <f t="shared" si="25"/>
        <v/>
      </c>
      <c r="K52" s="73" t="str">
        <f t="shared" si="25"/>
        <v/>
      </c>
      <c r="L52" s="18"/>
      <c r="O52" s="24"/>
      <c r="Q52" s="24"/>
    </row>
    <row r="53" spans="1:17" s="23" customFormat="1">
      <c r="A53" s="18"/>
      <c r="B53" s="19" t="s">
        <v>101</v>
      </c>
      <c r="C53" s="74" t="s">
        <v>102</v>
      </c>
      <c r="D53" s="2"/>
      <c r="E53" s="166">
        <f>$H$4</f>
        <v>0</v>
      </c>
      <c r="F53" s="76">
        <f>$H$4</f>
        <v>0</v>
      </c>
      <c r="G53" s="76">
        <f>$H$4</f>
        <v>0</v>
      </c>
      <c r="H53" s="76"/>
      <c r="I53" s="75"/>
      <c r="J53" s="75"/>
      <c r="K53" s="77"/>
      <c r="L53" s="18"/>
      <c r="O53" s="24"/>
      <c r="Q53" s="24"/>
    </row>
    <row r="54" spans="1:17" s="23" customFormat="1">
      <c r="A54" s="18"/>
      <c r="B54" s="18" t="s">
        <v>103</v>
      </c>
      <c r="C54" s="169" t="s">
        <v>104</v>
      </c>
      <c r="D54" s="27" t="s">
        <v>105</v>
      </c>
      <c r="E54" s="170" t="str">
        <f>IF(E52="","",E52*E45)</f>
        <v/>
      </c>
      <c r="F54" s="171" t="str">
        <f>IF(F52="","",F52*F45)</f>
        <v/>
      </c>
      <c r="G54" s="171" t="str">
        <f>IF(G52="","",G52*G45)</f>
        <v/>
      </c>
      <c r="H54" s="171" t="str">
        <f t="shared" ref="H54:K54" si="26">IF(H52="","",H52*H45)</f>
        <v/>
      </c>
      <c r="I54" s="72" t="str">
        <f t="shared" si="26"/>
        <v/>
      </c>
      <c r="J54" s="72" t="str">
        <f t="shared" si="26"/>
        <v/>
      </c>
      <c r="K54" s="73" t="str">
        <f t="shared" si="26"/>
        <v/>
      </c>
      <c r="L54" s="18"/>
      <c r="O54" s="24"/>
      <c r="Q54" s="24"/>
    </row>
    <row r="55" spans="1:17" s="23" customFormat="1">
      <c r="A55" s="18"/>
      <c r="B55" s="18" t="s">
        <v>106</v>
      </c>
      <c r="C55" s="2" t="s">
        <v>107</v>
      </c>
      <c r="D55" s="27" t="s">
        <v>108</v>
      </c>
      <c r="E55" s="71" t="str">
        <f>IF(E49="","",E53/E49)</f>
        <v/>
      </c>
      <c r="F55" s="72" t="str">
        <f>IF(F49="","",F53/F49)</f>
        <v/>
      </c>
      <c r="G55" s="72" t="str">
        <f>IF(G49="","",G53/G49)</f>
        <v/>
      </c>
      <c r="H55" s="72" t="str">
        <f t="shared" ref="H55:K55" si="27">IF(H49="","",H53/H49)</f>
        <v/>
      </c>
      <c r="I55" s="72" t="str">
        <f t="shared" si="27"/>
        <v/>
      </c>
      <c r="J55" s="72" t="str">
        <f t="shared" si="27"/>
        <v/>
      </c>
      <c r="K55" s="73" t="str">
        <f t="shared" si="27"/>
        <v/>
      </c>
      <c r="L55" s="18"/>
      <c r="O55" s="24"/>
      <c r="Q55" s="24"/>
    </row>
    <row r="56" spans="1:17" s="23" customFormat="1">
      <c r="A56" s="18"/>
      <c r="B56" s="18" t="s">
        <v>109</v>
      </c>
      <c r="C56" s="2" t="s">
        <v>110</v>
      </c>
      <c r="D56" s="27" t="s">
        <v>100</v>
      </c>
      <c r="E56" s="71" t="str">
        <f>IF(E51="","",E51*E45)</f>
        <v/>
      </c>
      <c r="F56" s="72" t="str">
        <f>IF(F51="","",F51*F45)</f>
        <v/>
      </c>
      <c r="G56" s="72" t="str">
        <f>IF(G51="","",G51*G45)</f>
        <v/>
      </c>
      <c r="H56" s="72" t="str">
        <f t="shared" ref="H56:K56" si="28">IF(H51="","",H51*H45)</f>
        <v/>
      </c>
      <c r="I56" s="72" t="str">
        <f t="shared" si="28"/>
        <v/>
      </c>
      <c r="J56" s="72" t="str">
        <f t="shared" si="28"/>
        <v/>
      </c>
      <c r="K56" s="73" t="str">
        <f t="shared" si="28"/>
        <v/>
      </c>
      <c r="L56" s="18"/>
      <c r="O56" s="24"/>
      <c r="Q56" s="24"/>
    </row>
    <row r="57" spans="1:17" s="23" customFormat="1" ht="13.5" thickBot="1">
      <c r="A57" s="18"/>
      <c r="B57" s="18" t="s">
        <v>111</v>
      </c>
      <c r="C57" s="2" t="s">
        <v>112</v>
      </c>
      <c r="D57" s="27" t="s">
        <v>113</v>
      </c>
      <c r="E57" s="78" t="str">
        <f t="shared" ref="E57" si="29">IF(E55="","",(E56-E55)/E55)</f>
        <v/>
      </c>
      <c r="F57" s="79" t="str">
        <f t="shared" ref="F57:K57" si="30">IF(F55="","",(F56-F55)/F55)</f>
        <v/>
      </c>
      <c r="G57" s="79" t="str">
        <f t="shared" si="30"/>
        <v/>
      </c>
      <c r="H57" s="79" t="str">
        <f>IF(H55="","",(H56-H55)/H55)</f>
        <v/>
      </c>
      <c r="I57" s="79" t="str">
        <f t="shared" si="30"/>
        <v/>
      </c>
      <c r="J57" s="79" t="str">
        <f t="shared" si="30"/>
        <v/>
      </c>
      <c r="K57" s="80" t="str">
        <f t="shared" si="30"/>
        <v/>
      </c>
      <c r="L57" s="18"/>
      <c r="O57" s="24"/>
      <c r="Q57" s="24"/>
    </row>
    <row r="58" spans="1:17" s="23" customFormat="1" ht="13.5" thickBot="1">
      <c r="A58" s="18"/>
      <c r="B58" s="2"/>
      <c r="C58" s="2"/>
      <c r="D58" s="27"/>
      <c r="E58" s="81"/>
      <c r="F58" s="82"/>
      <c r="G58" s="82"/>
      <c r="H58" s="82"/>
      <c r="I58" s="82"/>
      <c r="J58" s="82"/>
      <c r="K58" s="82"/>
      <c r="L58" s="18"/>
      <c r="O58" s="24"/>
      <c r="Q58" s="24"/>
    </row>
    <row r="59" spans="1:17" s="23" customFormat="1" ht="30.75" customHeight="1" thickTop="1" thickBot="1">
      <c r="A59" s="167"/>
      <c r="B59" s="186" t="s">
        <v>114</v>
      </c>
      <c r="C59" s="187"/>
      <c r="D59" s="83" t="str">
        <f>IF(E57="","",MIN(E57:K57))</f>
        <v/>
      </c>
      <c r="E59" s="84"/>
      <c r="F59" s="85" t="str">
        <f>D59</f>
        <v/>
      </c>
      <c r="G59" s="1"/>
      <c r="H59" s="1"/>
      <c r="I59" s="1"/>
      <c r="J59" s="1"/>
      <c r="K59" s="1"/>
      <c r="L59" s="18"/>
      <c r="M59" s="86" t="str">
        <f>IF(D59="","",IF(D59&gt;0,25,IF((25+(100*D59))&lt;0,0,(25+(100*D59*4)))))</f>
        <v/>
      </c>
      <c r="N59" s="87" t="s">
        <v>115</v>
      </c>
      <c r="O59" s="88">
        <v>25</v>
      </c>
      <c r="P59" s="87" t="s">
        <v>116</v>
      </c>
      <c r="Q59" s="24"/>
    </row>
    <row r="60" spans="1:17" s="23" customFormat="1" ht="10.5" customHeight="1" thickTop="1">
      <c r="A60" s="18"/>
      <c r="B60" s="2"/>
      <c r="C60" s="2"/>
      <c r="D60" s="2"/>
      <c r="E60" s="2"/>
      <c r="F60" s="2"/>
      <c r="G60" s="2"/>
      <c r="H60" s="2"/>
      <c r="I60" s="2"/>
      <c r="J60" s="2"/>
      <c r="K60" s="18"/>
      <c r="L60" s="18"/>
      <c r="O60" s="24"/>
      <c r="Q60" s="24"/>
    </row>
    <row r="61" spans="1:17" s="87" customFormat="1" ht="30" customHeight="1">
      <c r="A61" s="55"/>
      <c r="B61" s="168" t="s">
        <v>138</v>
      </c>
      <c r="C61" s="89"/>
      <c r="D61" s="178"/>
      <c r="E61" s="179"/>
      <c r="F61" s="179"/>
      <c r="G61" s="179"/>
      <c r="H61" s="179"/>
      <c r="I61" s="179"/>
      <c r="J61" s="179"/>
      <c r="K61" s="179"/>
      <c r="L61" s="18"/>
      <c r="N61" s="24"/>
      <c r="P61" s="90"/>
    </row>
    <row r="62" spans="1:17" s="23" customFormat="1" ht="24" customHeight="1">
      <c r="A62" s="18"/>
      <c r="B62" s="2"/>
      <c r="C62" s="27"/>
      <c r="D62" s="180"/>
      <c r="E62" s="180"/>
      <c r="F62" s="180"/>
      <c r="G62" s="180"/>
      <c r="H62" s="180"/>
      <c r="I62" s="180"/>
      <c r="J62" s="180"/>
      <c r="K62" s="180"/>
      <c r="L62" s="18"/>
      <c r="O62" s="24"/>
      <c r="Q62" s="24"/>
    </row>
    <row r="63" spans="1:17" s="23" customFormat="1" ht="6" customHeight="1">
      <c r="A63" s="18"/>
      <c r="B63" s="2"/>
      <c r="C63" s="2"/>
      <c r="D63" s="91"/>
      <c r="E63" s="91"/>
      <c r="F63" s="91"/>
      <c r="G63" s="91"/>
      <c r="H63" s="91"/>
      <c r="I63" s="91"/>
      <c r="J63" s="91"/>
      <c r="K63" s="92"/>
      <c r="L63" s="18"/>
      <c r="O63" s="24"/>
      <c r="Q63" s="24"/>
    </row>
    <row r="64" spans="1:17" s="23" customFormat="1" ht="12" customHeight="1">
      <c r="A64" s="18"/>
      <c r="B64" s="2"/>
      <c r="C64" s="2"/>
      <c r="D64" s="2"/>
      <c r="E64" s="2"/>
      <c r="F64" s="2"/>
      <c r="G64" s="2"/>
      <c r="H64" s="2"/>
      <c r="I64" s="2"/>
      <c r="J64" s="2"/>
      <c r="K64" s="18"/>
      <c r="L64" s="18"/>
      <c r="O64" s="24"/>
      <c r="Q64" s="24"/>
    </row>
    <row r="65" spans="1:17" s="23" customFormat="1" ht="15">
      <c r="A65" s="121" t="s">
        <v>139</v>
      </c>
      <c r="B65" s="122"/>
      <c r="C65" s="122"/>
      <c r="D65" s="123"/>
      <c r="E65" s="124" t="s">
        <v>125</v>
      </c>
      <c r="F65" s="125"/>
      <c r="G65" s="125"/>
      <c r="H65" s="125"/>
      <c r="I65" s="126"/>
      <c r="J65" s="127"/>
      <c r="K65" s="125"/>
      <c r="L65" s="128"/>
      <c r="O65" s="24"/>
      <c r="Q65" s="24"/>
    </row>
    <row r="66" spans="1:17" s="23" customFormat="1" ht="15.75">
      <c r="A66" s="129"/>
      <c r="B66" s="130"/>
      <c r="C66" s="130"/>
      <c r="D66" s="131"/>
      <c r="E66" s="132" t="s">
        <v>126</v>
      </c>
      <c r="F66" s="133"/>
      <c r="G66" s="133"/>
      <c r="H66" s="134"/>
      <c r="I66" s="134"/>
      <c r="J66" s="134"/>
      <c r="K66" s="134"/>
      <c r="L66" s="135"/>
      <c r="O66" s="24"/>
      <c r="Q66" s="24"/>
    </row>
    <row r="67" spans="1:17" s="23" customFormat="1" ht="15.75">
      <c r="A67" s="136"/>
      <c r="B67" s="137"/>
      <c r="C67" s="137"/>
      <c r="D67" s="138"/>
      <c r="E67" s="139"/>
      <c r="F67" s="133"/>
      <c r="G67" s="133"/>
      <c r="H67" s="140"/>
      <c r="I67" s="140"/>
      <c r="J67" s="134"/>
      <c r="K67" s="134"/>
      <c r="L67" s="141"/>
      <c r="O67" s="24"/>
      <c r="Q67" s="24"/>
    </row>
    <row r="68" spans="1:17" s="23" customFormat="1" ht="18">
      <c r="A68" s="142" t="s">
        <v>127</v>
      </c>
      <c r="B68" s="143"/>
      <c r="C68" s="144"/>
      <c r="D68" s="145"/>
      <c r="E68" s="146" t="s">
        <v>128</v>
      </c>
      <c r="F68" s="147"/>
      <c r="G68" s="133"/>
      <c r="H68" s="148" t="s">
        <v>129</v>
      </c>
      <c r="I68" s="149" t="s">
        <v>130</v>
      </c>
      <c r="J68" s="137"/>
      <c r="K68" s="134"/>
      <c r="L68" s="150"/>
      <c r="O68" s="24"/>
      <c r="Q68" s="24"/>
    </row>
    <row r="69" spans="1:17" s="23" customFormat="1" ht="15.75">
      <c r="A69" s="151"/>
      <c r="B69" s="152"/>
      <c r="C69" s="152"/>
      <c r="D69" s="153"/>
      <c r="E69" s="154" t="s">
        <v>131</v>
      </c>
      <c r="F69" s="133"/>
      <c r="G69" s="133"/>
      <c r="H69" s="155" t="s">
        <v>132</v>
      </c>
      <c r="I69" s="156" t="s">
        <v>133</v>
      </c>
      <c r="J69" s="157"/>
      <c r="K69" s="134"/>
      <c r="L69" s="141"/>
      <c r="O69" s="24"/>
      <c r="Q69" s="24"/>
    </row>
    <row r="70" spans="1:17" s="23" customFormat="1" ht="15.75">
      <c r="A70" s="158" t="s">
        <v>134</v>
      </c>
      <c r="B70" s="159"/>
      <c r="C70" s="160" t="s">
        <v>135</v>
      </c>
      <c r="D70" s="161"/>
      <c r="E70" s="162" t="s">
        <v>136</v>
      </c>
      <c r="F70" s="147"/>
      <c r="G70" s="147"/>
      <c r="H70" s="163"/>
      <c r="I70" s="163"/>
      <c r="J70" s="137"/>
      <c r="K70" s="137"/>
      <c r="L70" s="164"/>
      <c r="O70" s="24"/>
      <c r="Q70" s="24"/>
    </row>
    <row r="71" spans="1:17" s="23" customFormat="1">
      <c r="B71" s="93"/>
      <c r="C71" s="96"/>
      <c r="D71" s="93"/>
      <c r="E71" s="93"/>
      <c r="F71" s="96"/>
      <c r="G71" s="93"/>
      <c r="I71" s="95"/>
      <c r="O71" s="24"/>
      <c r="Q71" s="24"/>
    </row>
    <row r="72" spans="1:17" s="23" customFormat="1">
      <c r="B72" s="93"/>
      <c r="C72" s="96"/>
      <c r="D72" s="93"/>
      <c r="E72" s="93"/>
      <c r="F72" s="95"/>
      <c r="G72" s="96"/>
      <c r="I72" s="97"/>
      <c r="J72" s="98"/>
      <c r="O72" s="24"/>
      <c r="Q72" s="24"/>
    </row>
    <row r="73" spans="1:17" s="23" customFormat="1">
      <c r="B73" s="93"/>
      <c r="C73" s="96"/>
      <c r="D73" s="93"/>
      <c r="E73" s="93"/>
      <c r="F73" s="95"/>
      <c r="G73" s="96"/>
      <c r="I73" s="97"/>
      <c r="J73" s="98"/>
      <c r="O73" s="24"/>
      <c r="Q73" s="24"/>
    </row>
    <row r="74" spans="1:17" s="23" customFormat="1">
      <c r="B74" s="93"/>
      <c r="C74" s="96"/>
      <c r="D74" s="93"/>
      <c r="E74" s="93"/>
      <c r="F74" s="95"/>
      <c r="G74" s="96"/>
      <c r="I74" s="97"/>
      <c r="J74" s="98"/>
      <c r="O74" s="24"/>
      <c r="Q74" s="24"/>
    </row>
    <row r="75" spans="1:17" s="23" customFormat="1">
      <c r="B75" s="93"/>
      <c r="C75" s="96"/>
      <c r="D75" s="93"/>
      <c r="E75" s="93"/>
      <c r="F75" s="95"/>
      <c r="G75" s="96"/>
      <c r="H75" s="93"/>
      <c r="I75" s="93"/>
      <c r="J75" s="98"/>
      <c r="O75" s="24"/>
      <c r="Q75" s="24"/>
    </row>
    <row r="76" spans="1:17" s="23" customFormat="1">
      <c r="B76" s="93"/>
      <c r="C76" s="96"/>
      <c r="D76" s="93"/>
      <c r="E76" s="93"/>
      <c r="F76" s="95"/>
      <c r="G76" s="96"/>
      <c r="H76" s="93"/>
      <c r="O76" s="24"/>
      <c r="Q76" s="24"/>
    </row>
    <row r="77" spans="1:17" s="23" customFormat="1">
      <c r="B77" s="93"/>
      <c r="C77" s="96"/>
      <c r="D77" s="93"/>
      <c r="E77" s="93"/>
      <c r="F77" s="95"/>
      <c r="H77" s="93"/>
      <c r="I77" s="93"/>
      <c r="J77" s="98"/>
      <c r="O77" s="24"/>
      <c r="Q77" s="24"/>
    </row>
    <row r="78" spans="1:17" s="23" customFormat="1">
      <c r="B78" s="93"/>
      <c r="C78" s="96"/>
      <c r="D78" s="93"/>
      <c r="E78" s="93"/>
      <c r="H78" s="93"/>
      <c r="I78" s="93"/>
      <c r="J78" s="93"/>
      <c r="O78" s="24"/>
      <c r="Q78" s="24"/>
    </row>
    <row r="79" spans="1:17" s="23" customFormat="1">
      <c r="B79" s="93"/>
      <c r="C79" s="96"/>
      <c r="D79" s="93"/>
      <c r="E79" s="93"/>
      <c r="H79" s="93"/>
      <c r="I79" s="93"/>
      <c r="J79" s="93"/>
      <c r="O79" s="24"/>
      <c r="Q79" s="24"/>
    </row>
    <row r="80" spans="1:17" s="23" customFormat="1">
      <c r="B80" s="93"/>
      <c r="C80" s="96"/>
      <c r="D80" s="93"/>
      <c r="E80" s="93"/>
      <c r="H80" s="93"/>
      <c r="I80" s="93"/>
      <c r="J80" s="93"/>
      <c r="O80" s="24"/>
      <c r="Q80" s="24"/>
    </row>
    <row r="81" spans="2:17" s="23" customFormat="1">
      <c r="B81" s="93"/>
      <c r="C81" s="96"/>
      <c r="D81" s="94"/>
      <c r="E81" s="93"/>
      <c r="H81" s="93"/>
      <c r="I81" s="93"/>
      <c r="J81" s="93"/>
      <c r="O81" s="24"/>
      <c r="Q81" s="24"/>
    </row>
    <row r="82" spans="2:17" s="23" customFormat="1">
      <c r="B82" s="93"/>
      <c r="C82" s="96"/>
      <c r="D82" s="93"/>
      <c r="E82" s="93"/>
      <c r="H82" s="93"/>
      <c r="I82" s="93"/>
      <c r="J82" s="93"/>
      <c r="O82" s="24"/>
      <c r="Q82" s="24"/>
    </row>
    <row r="83" spans="2:17" s="23" customFormat="1">
      <c r="B83" s="93"/>
      <c r="C83" s="96"/>
      <c r="D83" s="93"/>
      <c r="E83" s="93"/>
      <c r="H83" s="93"/>
      <c r="I83" s="93"/>
      <c r="J83" s="93"/>
      <c r="O83" s="24"/>
      <c r="Q83" s="24"/>
    </row>
    <row r="84" spans="2:17" s="23" customFormat="1">
      <c r="B84" s="93"/>
      <c r="C84" s="96"/>
      <c r="D84" s="93"/>
      <c r="E84" s="93"/>
      <c r="H84" s="93"/>
      <c r="I84" s="93"/>
      <c r="J84" s="93"/>
      <c r="O84" s="24"/>
      <c r="Q84" s="24"/>
    </row>
    <row r="85" spans="2:17" s="23" customFormat="1">
      <c r="B85" s="93"/>
      <c r="C85" s="96"/>
      <c r="D85" s="93"/>
      <c r="E85" s="93"/>
      <c r="H85" s="93"/>
      <c r="I85" s="93"/>
      <c r="J85" s="93"/>
      <c r="O85" s="24"/>
      <c r="Q85" s="24"/>
    </row>
    <row r="86" spans="2:17" s="23" customFormat="1">
      <c r="B86" s="93"/>
      <c r="C86" s="96"/>
      <c r="D86" s="94"/>
      <c r="E86" s="93"/>
      <c r="H86" s="93"/>
      <c r="I86" s="93"/>
      <c r="J86" s="93"/>
      <c r="O86" s="24"/>
      <c r="Q86" s="24"/>
    </row>
    <row r="87" spans="2:17" s="23" customFormat="1">
      <c r="B87" s="93"/>
      <c r="C87" s="96"/>
      <c r="D87" s="93"/>
      <c r="E87" s="93"/>
      <c r="H87" s="93"/>
      <c r="I87" s="93"/>
      <c r="J87" s="93"/>
      <c r="O87" s="24"/>
      <c r="Q87" s="24"/>
    </row>
    <row r="88" spans="2:17" s="23" customFormat="1">
      <c r="B88" s="93"/>
      <c r="C88" s="96"/>
      <c r="D88" s="93"/>
      <c r="E88" s="93"/>
      <c r="H88" s="93"/>
      <c r="I88" s="93"/>
      <c r="J88" s="93"/>
      <c r="O88" s="24"/>
      <c r="Q88" s="24"/>
    </row>
    <row r="89" spans="2:17" s="23" customFormat="1">
      <c r="B89" s="93"/>
      <c r="C89" s="96"/>
      <c r="D89" s="93"/>
      <c r="E89" s="93"/>
      <c r="H89" s="93"/>
      <c r="I89" s="93"/>
      <c r="J89" s="93"/>
      <c r="O89" s="24"/>
      <c r="Q89" s="24"/>
    </row>
    <row r="90" spans="2:17" s="23" customFormat="1">
      <c r="B90" s="93"/>
      <c r="C90" s="96"/>
      <c r="D90" s="94"/>
      <c r="E90" s="93"/>
      <c r="F90" s="93"/>
      <c r="G90" s="93"/>
      <c r="H90" s="93"/>
      <c r="I90" s="93"/>
      <c r="J90" s="93"/>
      <c r="O90" s="24"/>
      <c r="Q90" s="24"/>
    </row>
    <row r="91" spans="2:17" s="23" customFormat="1">
      <c r="B91" s="93"/>
      <c r="C91" s="96"/>
      <c r="D91" s="94"/>
      <c r="E91" s="93"/>
      <c r="F91" s="93"/>
      <c r="G91" s="93"/>
      <c r="H91" s="93"/>
      <c r="I91" s="93"/>
      <c r="J91" s="93"/>
      <c r="O91" s="24"/>
      <c r="Q91" s="24"/>
    </row>
    <row r="92" spans="2:17" s="23" customFormat="1">
      <c r="B92" s="93"/>
      <c r="C92" s="96"/>
      <c r="D92" s="94"/>
      <c r="E92" s="93"/>
      <c r="F92" s="93"/>
      <c r="G92" s="93"/>
      <c r="H92" s="93"/>
      <c r="I92" s="93"/>
      <c r="J92" s="93"/>
      <c r="O92" s="24"/>
      <c r="Q92" s="24"/>
    </row>
    <row r="93" spans="2:17" s="23" customFormat="1">
      <c r="B93" s="93"/>
      <c r="C93" s="96"/>
      <c r="D93" s="99"/>
      <c r="E93" s="93"/>
      <c r="F93" s="93"/>
      <c r="G93" s="98"/>
      <c r="H93" s="93"/>
      <c r="I93" s="93"/>
      <c r="J93" s="93"/>
      <c r="O93" s="24"/>
      <c r="Q93" s="24"/>
    </row>
    <row r="94" spans="2:17" s="23" customFormat="1">
      <c r="B94" s="93"/>
      <c r="C94" s="96"/>
      <c r="D94" s="94"/>
      <c r="E94" s="93"/>
      <c r="F94" s="93"/>
      <c r="G94" s="98"/>
      <c r="H94" s="93"/>
      <c r="I94" s="93"/>
      <c r="J94" s="93"/>
      <c r="O94" s="24"/>
      <c r="Q94" s="24"/>
    </row>
    <row r="95" spans="2:17" s="23" customFormat="1">
      <c r="B95" s="93"/>
      <c r="C95" s="96"/>
      <c r="D95" s="94"/>
      <c r="E95" s="93"/>
      <c r="F95" s="93"/>
      <c r="G95" s="93"/>
      <c r="H95" s="96"/>
      <c r="I95" s="93"/>
      <c r="J95" s="93"/>
      <c r="O95" s="24"/>
      <c r="Q95" s="24"/>
    </row>
    <row r="96" spans="2:17" s="23" customFormat="1">
      <c r="B96" s="93"/>
      <c r="C96" s="96"/>
      <c r="D96" s="94"/>
      <c r="E96" s="93"/>
      <c r="F96" s="93"/>
      <c r="G96" s="93"/>
      <c r="H96" s="93"/>
      <c r="I96" s="93"/>
      <c r="J96" s="93"/>
      <c r="O96" s="24"/>
      <c r="Q96" s="24"/>
    </row>
    <row r="97" spans="2:17" s="23" customFormat="1">
      <c r="B97" s="93"/>
      <c r="C97" s="96"/>
      <c r="D97" s="94"/>
      <c r="E97" s="94"/>
      <c r="F97" s="93"/>
      <c r="G97" s="100"/>
      <c r="H97" s="96"/>
      <c r="I97" s="93"/>
      <c r="J97" s="93"/>
      <c r="O97" s="24"/>
      <c r="Q97" s="24"/>
    </row>
    <row r="98" spans="2:17" s="23" customFormat="1">
      <c r="B98" s="93"/>
      <c r="C98" s="96"/>
      <c r="D98" s="93"/>
      <c r="E98" s="93"/>
      <c r="F98" s="93"/>
      <c r="G98" s="100"/>
      <c r="H98" s="93"/>
      <c r="I98" s="93"/>
      <c r="J98" s="93"/>
      <c r="O98" s="24"/>
      <c r="Q98" s="24"/>
    </row>
    <row r="99" spans="2:17" s="23" customFormat="1">
      <c r="B99" s="93"/>
      <c r="C99" s="96"/>
      <c r="D99" s="93"/>
      <c r="E99" s="93"/>
      <c r="F99" s="93"/>
      <c r="G99" s="93"/>
      <c r="H99" s="93"/>
      <c r="I99" s="93"/>
      <c r="J99" s="93"/>
      <c r="O99" s="24"/>
      <c r="Q99" s="24"/>
    </row>
    <row r="100" spans="2:17" s="23" customFormat="1">
      <c r="B100" s="93"/>
      <c r="C100" s="96"/>
      <c r="D100" s="93"/>
      <c r="E100" s="93"/>
      <c r="F100" s="93"/>
      <c r="G100" s="95"/>
      <c r="H100" s="93"/>
      <c r="I100" s="93"/>
      <c r="J100" s="93"/>
      <c r="O100" s="101"/>
      <c r="Q100" s="24"/>
    </row>
    <row r="101" spans="2:17" s="23" customFormat="1">
      <c r="B101" s="93"/>
      <c r="C101" s="96"/>
      <c r="D101" s="93"/>
      <c r="E101" s="93"/>
      <c r="F101" s="93"/>
      <c r="G101" s="95"/>
      <c r="H101" s="93"/>
      <c r="I101" s="93"/>
      <c r="J101" s="93"/>
      <c r="O101" s="24"/>
      <c r="Q101" s="24"/>
    </row>
    <row r="102" spans="2:17" s="23" customFormat="1">
      <c r="B102" s="93"/>
      <c r="C102" s="96"/>
      <c r="D102" s="93"/>
      <c r="E102" s="93"/>
      <c r="F102" s="93"/>
      <c r="G102" s="95"/>
      <c r="H102" s="93"/>
      <c r="I102" s="93"/>
      <c r="J102" s="93"/>
      <c r="O102" s="24"/>
      <c r="Q102" s="24"/>
    </row>
    <row r="103" spans="2:17" s="98" customFormat="1">
      <c r="B103" s="93"/>
    </row>
    <row r="104" spans="2:17" s="98" customFormat="1">
      <c r="B104" s="93"/>
    </row>
    <row r="105" spans="2:17" s="98" customFormat="1">
      <c r="B105" s="93"/>
    </row>
    <row r="106" spans="2:17" s="98" customFormat="1">
      <c r="B106" s="93"/>
    </row>
    <row r="107" spans="2:17" s="98" customFormat="1">
      <c r="B107" s="93"/>
    </row>
    <row r="108" spans="2:17" s="98" customFormat="1">
      <c r="B108" s="93"/>
    </row>
    <row r="109" spans="2:17" s="98" customFormat="1">
      <c r="B109" s="93"/>
    </row>
    <row r="110" spans="2:17" s="98" customFormat="1">
      <c r="B110" s="93"/>
    </row>
    <row r="111" spans="2:17" s="98" customFormat="1">
      <c r="B111" s="93"/>
    </row>
    <row r="112" spans="2:17" s="98" customFormat="1">
      <c r="B112" s="93"/>
    </row>
    <row r="113" spans="2:2" s="98" customFormat="1">
      <c r="B113" s="93"/>
    </row>
    <row r="114" spans="2:2" s="98" customFormat="1">
      <c r="B114" s="93"/>
    </row>
    <row r="115" spans="2:2" s="98" customFormat="1">
      <c r="B115" s="93"/>
    </row>
    <row r="116" spans="2:2" s="98" customFormat="1">
      <c r="B116" s="93"/>
    </row>
    <row r="117" spans="2:2" s="98" customFormat="1">
      <c r="B117" s="93"/>
    </row>
    <row r="118" spans="2:2" s="98" customFormat="1">
      <c r="B118" s="93"/>
    </row>
    <row r="119" spans="2:2" s="98" customFormat="1">
      <c r="B119" s="93"/>
    </row>
    <row r="120" spans="2:2" s="98" customFormat="1">
      <c r="B120" s="93"/>
    </row>
    <row r="121" spans="2:2" s="98" customFormat="1">
      <c r="B121" s="93"/>
    </row>
    <row r="122" spans="2:2" s="98" customFormat="1">
      <c r="B122" s="93"/>
    </row>
    <row r="123" spans="2:2" s="98" customFormat="1">
      <c r="B123" s="93"/>
    </row>
    <row r="124" spans="2:2" s="98" customFormat="1">
      <c r="B124" s="93"/>
    </row>
    <row r="125" spans="2:2" s="98" customFormat="1">
      <c r="B125" s="93"/>
    </row>
    <row r="126" spans="2:2" s="98" customFormat="1">
      <c r="B126" s="93"/>
    </row>
    <row r="127" spans="2:2" s="98" customFormat="1">
      <c r="B127" s="93"/>
    </row>
    <row r="128" spans="2:2" s="98" customFormat="1">
      <c r="B128" s="93"/>
    </row>
    <row r="129" spans="2:2" s="98" customFormat="1">
      <c r="B129" s="93"/>
    </row>
    <row r="130" spans="2:2" s="98" customFormat="1">
      <c r="B130" s="93"/>
    </row>
    <row r="131" spans="2:2" s="98" customFormat="1">
      <c r="B131" s="93"/>
    </row>
    <row r="132" spans="2:2" s="98" customFormat="1">
      <c r="B132" s="93"/>
    </row>
    <row r="133" spans="2:2" s="98" customFormat="1">
      <c r="B133" s="93"/>
    </row>
    <row r="134" spans="2:2" s="98" customFormat="1">
      <c r="B134" s="93"/>
    </row>
    <row r="135" spans="2:2" s="98" customFormat="1">
      <c r="B135" s="93"/>
    </row>
    <row r="136" spans="2:2" s="98" customFormat="1">
      <c r="B136" s="93"/>
    </row>
    <row r="137" spans="2:2" s="98" customFormat="1">
      <c r="B137" s="93"/>
    </row>
    <row r="138" spans="2:2" s="98" customFormat="1">
      <c r="B138" s="93"/>
    </row>
    <row r="139" spans="2:2" s="98" customFormat="1">
      <c r="B139" s="93"/>
    </row>
    <row r="140" spans="2:2" s="98" customFormat="1">
      <c r="B140" s="93"/>
    </row>
    <row r="141" spans="2:2" s="98" customFormat="1">
      <c r="B141" s="93"/>
    </row>
    <row r="142" spans="2:2" s="98" customFormat="1">
      <c r="B142" s="93"/>
    </row>
    <row r="143" spans="2:2" s="98" customFormat="1">
      <c r="B143" s="93"/>
    </row>
    <row r="144" spans="2:2" s="98" customFormat="1">
      <c r="B144" s="93"/>
    </row>
  </sheetData>
  <mergeCells count="8">
    <mergeCell ref="B2:K2"/>
    <mergeCell ref="D61:K61"/>
    <mergeCell ref="D62:K62"/>
    <mergeCell ref="H3:I3"/>
    <mergeCell ref="J3:K3"/>
    <mergeCell ref="H4:I4"/>
    <mergeCell ref="J4:K4"/>
    <mergeCell ref="B59:C59"/>
  </mergeCells>
  <dataValidations disablePrompts="1" count="1">
    <dataValidation type="date" allowBlank="1" showInputMessage="1" showErrorMessage="1" error="Enter Valid date in the one of the two following formats:_x000a__x000a_mm/dd/yyyy or dd-mmm-yyyy_x000a__x000a__x000a_Date should not exceed current system date on computer." sqref="J9">
      <formula1>32487</formula1>
      <formula2>TODAY() +3</formula2>
    </dataValidation>
  </dataValidations>
  <hyperlinks>
    <hyperlink ref="E68" r:id="rId1"/>
  </hyperlinks>
  <printOptions horizontalCentered="1"/>
  <pageMargins left="0.39370078740157483" right="0.19685039370078741" top="0.19685039370078741" bottom="0.59055118110236227" header="0.31496062992125984" footer="0.31496062992125984"/>
  <pageSetup paperSize="9" scale="55" orientation="landscape" r:id="rId2"/>
  <headerFooter alignWithMargins="0">
    <oddFooter>&amp;LAPC-Berlin (V1)&amp;RIssue Date: Dec 2015
This issue supersedes all previous issues</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4"/>
  <sheetViews>
    <sheetView topLeftCell="A12" zoomScale="90" zoomScaleNormal="90" workbookViewId="0">
      <selection activeCell="E53" sqref="E53:F54"/>
    </sheetView>
  </sheetViews>
  <sheetFormatPr baseColWidth="10" defaultColWidth="9.140625" defaultRowHeight="12.75"/>
  <cols>
    <col min="1" max="1" width="2.42578125" style="3" customWidth="1"/>
    <col min="2" max="2" width="4.5703125" style="102" customWidth="1"/>
    <col min="3" max="3" width="71" style="3" customWidth="1"/>
    <col min="4" max="4" width="28" style="3" customWidth="1"/>
    <col min="5" max="5" width="13" style="3" customWidth="1"/>
    <col min="6" max="6" width="19.28515625" style="3" customWidth="1"/>
    <col min="7" max="7" width="20.28515625" style="3" customWidth="1"/>
    <col min="8" max="8" width="14.7109375" style="3" customWidth="1"/>
    <col min="9" max="11" width="13" style="3" customWidth="1"/>
    <col min="12" max="12" width="2.5703125" style="3" customWidth="1"/>
    <col min="13" max="16" width="9.140625" style="3" hidden="1" customWidth="1"/>
    <col min="17" max="16384" width="9.140625" style="3"/>
  </cols>
  <sheetData>
    <row r="1" spans="1:17" ht="8.25" customHeight="1">
      <c r="A1" s="1"/>
      <c r="B1" s="2"/>
      <c r="C1" s="1"/>
      <c r="D1" s="1"/>
      <c r="E1" s="1"/>
      <c r="F1" s="1"/>
      <c r="G1" s="1"/>
      <c r="H1" s="1"/>
      <c r="I1" s="1"/>
      <c r="J1" s="1"/>
      <c r="K1" s="1"/>
      <c r="L1" s="1"/>
    </row>
    <row r="2" spans="1:17" ht="44.25" customHeight="1">
      <c r="A2" s="1"/>
      <c r="B2" s="177" t="s">
        <v>0</v>
      </c>
      <c r="C2" s="177"/>
      <c r="D2" s="177"/>
      <c r="E2" s="177"/>
      <c r="F2" s="177"/>
      <c r="G2" s="177"/>
      <c r="H2" s="177"/>
      <c r="I2" s="177"/>
      <c r="J2" s="177"/>
      <c r="K2" s="177"/>
      <c r="L2" s="1"/>
    </row>
    <row r="3" spans="1:17" ht="19.5" customHeight="1">
      <c r="A3" s="1"/>
      <c r="B3" s="4"/>
      <c r="C3" s="5" t="s">
        <v>1</v>
      </c>
      <c r="D3" s="106"/>
      <c r="E3" s="6"/>
      <c r="F3" s="6"/>
      <c r="G3" s="7"/>
      <c r="H3" s="181" t="s">
        <v>123</v>
      </c>
      <c r="I3" s="182"/>
      <c r="J3" s="183" t="s">
        <v>124</v>
      </c>
      <c r="K3" s="183"/>
      <c r="L3" s="1"/>
    </row>
    <row r="4" spans="1:17" ht="19.5" customHeight="1">
      <c r="A4" s="1"/>
      <c r="B4" s="4"/>
      <c r="C4" s="5" t="s">
        <v>2</v>
      </c>
      <c r="D4" s="106"/>
      <c r="E4" s="6"/>
      <c r="F4" s="6"/>
      <c r="G4" s="7"/>
      <c r="H4" s="184">
        <v>3900</v>
      </c>
      <c r="I4" s="185"/>
      <c r="J4" s="184">
        <v>3900</v>
      </c>
      <c r="K4" s="185"/>
      <c r="L4" s="1"/>
    </row>
    <row r="5" spans="1:17" ht="19.5" customHeight="1">
      <c r="A5" s="1"/>
      <c r="B5" s="4"/>
      <c r="C5" s="5" t="s">
        <v>3</v>
      </c>
      <c r="D5" s="106"/>
      <c r="E5" s="6"/>
      <c r="F5" s="6"/>
      <c r="G5" s="7"/>
      <c r="H5" s="1"/>
      <c r="I5" s="1"/>
      <c r="J5" s="1"/>
      <c r="K5" s="1"/>
      <c r="L5" s="1"/>
    </row>
    <row r="6" spans="1:17" ht="19.5" customHeight="1">
      <c r="A6" s="1"/>
      <c r="B6" s="4"/>
      <c r="C6" s="5" t="s">
        <v>4</v>
      </c>
      <c r="D6" s="106"/>
      <c r="E6" s="6"/>
      <c r="F6" s="6"/>
      <c r="G6" s="7"/>
      <c r="H6" s="1"/>
      <c r="I6" s="1"/>
      <c r="J6" s="1"/>
      <c r="K6" s="1"/>
      <c r="L6" s="1"/>
    </row>
    <row r="7" spans="1:17" ht="19.5" customHeight="1" thickBot="1">
      <c r="A7" s="1"/>
      <c r="B7" s="4"/>
      <c r="C7" s="5" t="s">
        <v>5</v>
      </c>
      <c r="D7" s="106"/>
      <c r="E7" s="6"/>
      <c r="F7" s="6"/>
      <c r="G7" s="7"/>
      <c r="H7" s="1"/>
      <c r="I7" s="1"/>
      <c r="J7" s="1"/>
      <c r="K7" s="1"/>
      <c r="L7" s="1"/>
    </row>
    <row r="8" spans="1:17" ht="19.5" customHeight="1" thickBot="1">
      <c r="A8" s="1"/>
      <c r="B8" s="4"/>
      <c r="C8" s="5" t="s">
        <v>6</v>
      </c>
      <c r="D8" s="8"/>
      <c r="E8" s="1"/>
      <c r="F8" s="1"/>
      <c r="G8" s="1"/>
      <c r="H8" s="1"/>
      <c r="I8" s="1"/>
      <c r="J8" s="1"/>
      <c r="K8" s="1"/>
      <c r="L8" s="1"/>
    </row>
    <row r="9" spans="1:17" ht="15.75">
      <c r="A9" s="1"/>
      <c r="B9" s="9" t="s">
        <v>7</v>
      </c>
      <c r="C9" s="1"/>
      <c r="D9" s="113" t="s">
        <v>122</v>
      </c>
      <c r="E9" s="116" t="s">
        <v>118</v>
      </c>
      <c r="F9" s="109"/>
      <c r="G9" s="119">
        <f>$H$4</f>
        <v>3900</v>
      </c>
      <c r="H9" s="117" t="s">
        <v>119</v>
      </c>
      <c r="I9" s="112"/>
      <c r="J9" s="114"/>
      <c r="K9" s="114"/>
      <c r="L9" s="114"/>
      <c r="M9" s="110"/>
      <c r="N9" s="110"/>
      <c r="O9" s="110"/>
    </row>
    <row r="10" spans="1:17" ht="15.75">
      <c r="A10" s="1"/>
      <c r="B10" s="10" t="s">
        <v>8</v>
      </c>
      <c r="C10" s="1"/>
      <c r="D10" s="1"/>
      <c r="E10" s="117" t="s">
        <v>120</v>
      </c>
      <c r="F10" s="109"/>
      <c r="G10" s="120">
        <f>$J$4</f>
        <v>3900</v>
      </c>
      <c r="H10" s="118" t="s">
        <v>121</v>
      </c>
      <c r="I10" s="115"/>
      <c r="J10" s="111"/>
      <c r="K10" s="111"/>
      <c r="L10" s="111"/>
      <c r="M10" s="111"/>
      <c r="N10" s="111"/>
      <c r="O10" s="111"/>
    </row>
    <row r="11" spans="1:17" s="14" customFormat="1" ht="25.5">
      <c r="A11" s="11"/>
      <c r="B11" s="2"/>
      <c r="C11" s="11"/>
      <c r="D11" s="12" t="s">
        <v>9</v>
      </c>
      <c r="E11" s="107" t="s">
        <v>140</v>
      </c>
      <c r="F11" s="103"/>
      <c r="G11" s="103"/>
      <c r="H11" s="103"/>
      <c r="I11" s="103"/>
      <c r="J11" s="103"/>
      <c r="K11" s="103"/>
      <c r="L11" s="11"/>
    </row>
    <row r="12" spans="1:17" ht="9" customHeight="1" thickBot="1">
      <c r="A12" s="1"/>
      <c r="B12" s="11"/>
      <c r="C12" s="1"/>
      <c r="D12" s="1"/>
      <c r="E12" s="1"/>
      <c r="F12" s="1"/>
      <c r="G12" s="1"/>
      <c r="H12" s="1"/>
      <c r="I12" s="1"/>
      <c r="J12" s="1"/>
      <c r="K12" s="1"/>
      <c r="L12" s="1"/>
    </row>
    <row r="13" spans="1:17" ht="13.5" thickBot="1">
      <c r="A13" s="1"/>
      <c r="B13" s="15" t="s">
        <v>10</v>
      </c>
      <c r="C13" s="1"/>
      <c r="D13" s="1"/>
      <c r="E13" s="16" t="s">
        <v>11</v>
      </c>
      <c r="F13" s="17" t="s">
        <v>12</v>
      </c>
      <c r="G13" s="17" t="s">
        <v>13</v>
      </c>
      <c r="H13" s="17" t="s">
        <v>117</v>
      </c>
      <c r="I13" s="17" t="s">
        <v>14</v>
      </c>
      <c r="J13" s="17" t="s">
        <v>15</v>
      </c>
      <c r="K13" s="17" t="s">
        <v>16</v>
      </c>
      <c r="L13" s="1"/>
    </row>
    <row r="14" spans="1:17" s="23" customFormat="1">
      <c r="A14" s="18"/>
      <c r="B14" s="19" t="s">
        <v>17</v>
      </c>
      <c r="C14" s="20" t="s">
        <v>18</v>
      </c>
      <c r="D14" s="2"/>
      <c r="E14" s="104">
        <v>2</v>
      </c>
      <c r="F14" s="21"/>
      <c r="G14" s="21"/>
      <c r="H14" s="21"/>
      <c r="I14" s="21"/>
      <c r="J14" s="21"/>
      <c r="K14" s="22"/>
      <c r="L14" s="18"/>
      <c r="O14" s="24"/>
      <c r="Q14" s="24"/>
    </row>
    <row r="15" spans="1:17" s="23" customFormat="1">
      <c r="A15" s="18"/>
      <c r="B15" s="19" t="s">
        <v>19</v>
      </c>
      <c r="C15" s="20" t="s">
        <v>20</v>
      </c>
      <c r="D15" s="2"/>
      <c r="E15" s="105">
        <v>8</v>
      </c>
      <c r="F15" s="25"/>
      <c r="G15" s="25"/>
      <c r="H15" s="25"/>
      <c r="I15" s="25"/>
      <c r="J15" s="25"/>
      <c r="K15" s="26"/>
      <c r="L15" s="18"/>
      <c r="O15" s="24"/>
      <c r="Q15" s="24"/>
    </row>
    <row r="16" spans="1:17" s="23" customFormat="1">
      <c r="A16" s="18"/>
      <c r="B16" s="18" t="s">
        <v>21</v>
      </c>
      <c r="C16" s="2" t="s">
        <v>22</v>
      </c>
      <c r="D16" s="27" t="s">
        <v>23</v>
      </c>
      <c r="E16" s="172">
        <f t="shared" ref="E16:K16" si="0">IF(E15="","",E15*60)</f>
        <v>480</v>
      </c>
      <c r="F16" s="28" t="str">
        <f t="shared" si="0"/>
        <v/>
      </c>
      <c r="G16" s="28" t="str">
        <f t="shared" si="0"/>
        <v/>
      </c>
      <c r="H16" s="28" t="str">
        <f t="shared" si="0"/>
        <v/>
      </c>
      <c r="I16" s="28" t="str">
        <f t="shared" si="0"/>
        <v/>
      </c>
      <c r="J16" s="28" t="str">
        <f t="shared" si="0"/>
        <v/>
      </c>
      <c r="K16" s="29" t="str">
        <f t="shared" si="0"/>
        <v/>
      </c>
      <c r="L16" s="18"/>
      <c r="O16" s="24"/>
      <c r="Q16" s="24"/>
    </row>
    <row r="17" spans="1:17" s="23" customFormat="1">
      <c r="A17" s="18"/>
      <c r="B17" s="19" t="s">
        <v>24</v>
      </c>
      <c r="C17" s="20" t="s">
        <v>25</v>
      </c>
      <c r="D17" s="27"/>
      <c r="E17" s="173">
        <v>0.95</v>
      </c>
      <c r="F17" s="30"/>
      <c r="G17" s="30"/>
      <c r="H17" s="30"/>
      <c r="I17" s="30"/>
      <c r="J17" s="30"/>
      <c r="K17" s="31"/>
      <c r="L17" s="18"/>
      <c r="O17" s="24"/>
      <c r="Q17" s="24"/>
    </row>
    <row r="18" spans="1:17" s="23" customFormat="1">
      <c r="A18" s="18"/>
      <c r="B18" s="18" t="s">
        <v>26</v>
      </c>
      <c r="C18" s="2" t="s">
        <v>27</v>
      </c>
      <c r="D18" s="27" t="s">
        <v>28</v>
      </c>
      <c r="E18" s="172">
        <f t="shared" ref="E18:K18" si="1">IF(E15="","",(E16*E17))</f>
        <v>456</v>
      </c>
      <c r="F18" s="28" t="str">
        <f t="shared" si="1"/>
        <v/>
      </c>
      <c r="G18" s="28" t="str">
        <f>IF(G15="","",(G16*G17))</f>
        <v/>
      </c>
      <c r="H18" s="28" t="str">
        <f t="shared" ref="H18" si="2">IF(H15="","",(H16*H17))</f>
        <v/>
      </c>
      <c r="I18" s="28" t="str">
        <f t="shared" si="1"/>
        <v/>
      </c>
      <c r="J18" s="28" t="str">
        <f t="shared" si="1"/>
        <v/>
      </c>
      <c r="K18" s="29" t="str">
        <f t="shared" si="1"/>
        <v/>
      </c>
      <c r="L18" s="18"/>
      <c r="O18" s="24"/>
      <c r="Q18" s="24"/>
    </row>
    <row r="19" spans="1:17" s="23" customFormat="1">
      <c r="A19" s="18"/>
      <c r="B19" s="19" t="s">
        <v>29</v>
      </c>
      <c r="C19" s="20" t="s">
        <v>30</v>
      </c>
      <c r="D19" s="2"/>
      <c r="E19" s="40">
        <v>0</v>
      </c>
      <c r="F19" s="25"/>
      <c r="G19" s="25"/>
      <c r="H19" s="25"/>
      <c r="I19" s="25"/>
      <c r="J19" s="25"/>
      <c r="K19" s="26"/>
      <c r="L19" s="18"/>
      <c r="O19" s="24"/>
      <c r="Q19" s="24"/>
    </row>
    <row r="20" spans="1:17" s="23" customFormat="1">
      <c r="A20" s="18"/>
      <c r="B20" s="18" t="s">
        <v>31</v>
      </c>
      <c r="C20" s="2" t="s">
        <v>32</v>
      </c>
      <c r="D20" s="27" t="s">
        <v>33</v>
      </c>
      <c r="E20" s="41">
        <f t="shared" ref="E20" si="3">IF(E16="","",E18-E19)</f>
        <v>456</v>
      </c>
      <c r="F20" s="32" t="str">
        <f>IF(F16="","",F18-F19)</f>
        <v/>
      </c>
      <c r="G20" s="32" t="str">
        <f t="shared" ref="G20:K20" si="4">IF(G16="","",G18-G19)</f>
        <v/>
      </c>
      <c r="H20" s="32" t="str">
        <f t="shared" si="4"/>
        <v/>
      </c>
      <c r="I20" s="32" t="str">
        <f t="shared" si="4"/>
        <v/>
      </c>
      <c r="J20" s="32" t="str">
        <f t="shared" si="4"/>
        <v/>
      </c>
      <c r="K20" s="33" t="str">
        <f t="shared" si="4"/>
        <v/>
      </c>
      <c r="L20" s="18"/>
      <c r="O20" s="24"/>
      <c r="Q20" s="24"/>
    </row>
    <row r="21" spans="1:17" s="23" customFormat="1">
      <c r="A21" s="18"/>
      <c r="B21" s="18" t="s">
        <v>34</v>
      </c>
      <c r="C21" s="2" t="s">
        <v>35</v>
      </c>
      <c r="D21" s="27" t="s">
        <v>36</v>
      </c>
      <c r="E21" s="41">
        <f t="shared" ref="E21" si="5">IF(E14=0,"",E14*E20)</f>
        <v>912</v>
      </c>
      <c r="F21" s="32" t="str">
        <f>IF(F14=0,"",F14*F20)</f>
        <v/>
      </c>
      <c r="G21" s="32" t="str">
        <f t="shared" ref="G21:K21" si="6">IF(G14=0,"",G14*G20)</f>
        <v/>
      </c>
      <c r="H21" s="32" t="str">
        <f t="shared" si="6"/>
        <v/>
      </c>
      <c r="I21" s="32" t="str">
        <f t="shared" si="6"/>
        <v/>
      </c>
      <c r="J21" s="32" t="str">
        <f t="shared" si="6"/>
        <v/>
      </c>
      <c r="K21" s="33" t="str">
        <f t="shared" si="6"/>
        <v/>
      </c>
      <c r="L21" s="18"/>
      <c r="O21" s="24"/>
      <c r="Q21" s="24"/>
    </row>
    <row r="22" spans="1:17" s="23" customFormat="1">
      <c r="A22" s="18"/>
      <c r="B22" s="19" t="s">
        <v>37</v>
      </c>
      <c r="C22" s="20" t="s">
        <v>38</v>
      </c>
      <c r="D22" s="2"/>
      <c r="E22" s="40">
        <v>5</v>
      </c>
      <c r="F22" s="25"/>
      <c r="G22" s="25"/>
      <c r="H22" s="25"/>
      <c r="I22" s="25"/>
      <c r="J22" s="25"/>
      <c r="K22" s="26"/>
      <c r="L22" s="18"/>
      <c r="O22" s="24"/>
      <c r="Q22" s="24"/>
    </row>
    <row r="23" spans="1:17" s="23" customFormat="1" ht="13.5" thickBot="1">
      <c r="A23" s="18"/>
      <c r="B23" s="18" t="s">
        <v>39</v>
      </c>
      <c r="C23" s="2" t="s">
        <v>40</v>
      </c>
      <c r="D23" s="27" t="s">
        <v>41</v>
      </c>
      <c r="E23" s="42">
        <f t="shared" ref="E23:K23" si="7">IF(E21="","",E21*E22)</f>
        <v>4560</v>
      </c>
      <c r="F23" s="34" t="str">
        <f t="shared" si="7"/>
        <v/>
      </c>
      <c r="G23" s="34" t="str">
        <f t="shared" si="7"/>
        <v/>
      </c>
      <c r="H23" s="34" t="str">
        <f t="shared" si="7"/>
        <v/>
      </c>
      <c r="I23" s="34" t="str">
        <f t="shared" si="7"/>
        <v/>
      </c>
      <c r="J23" s="34" t="str">
        <f t="shared" si="7"/>
        <v/>
      </c>
      <c r="K23" s="35" t="str">
        <f t="shared" si="7"/>
        <v/>
      </c>
      <c r="L23" s="18"/>
      <c r="O23" s="24"/>
      <c r="Q23" s="24"/>
    </row>
    <row r="24" spans="1:17" s="23" customFormat="1" ht="8.25" customHeight="1" thickBot="1">
      <c r="A24" s="18"/>
      <c r="B24" s="2"/>
      <c r="C24" s="2"/>
      <c r="D24" s="27"/>
      <c r="E24" s="36"/>
      <c r="F24" s="36"/>
      <c r="G24" s="36"/>
      <c r="H24" s="36"/>
      <c r="I24" s="36"/>
      <c r="J24" s="36"/>
      <c r="K24" s="36"/>
      <c r="L24" s="18"/>
      <c r="O24" s="24"/>
      <c r="Q24" s="24"/>
    </row>
    <row r="25" spans="1:17" s="23" customFormat="1" ht="13.5" thickBot="1">
      <c r="A25" s="18"/>
      <c r="B25" s="15" t="s">
        <v>42</v>
      </c>
      <c r="C25" s="2"/>
      <c r="D25" s="27"/>
      <c r="E25" s="37" t="str">
        <f>E13</f>
        <v>Process 1</v>
      </c>
      <c r="F25" s="38" t="str">
        <f t="shared" ref="F25:K25" si="8">F13</f>
        <v>Process 2</v>
      </c>
      <c r="G25" s="38" t="str">
        <f t="shared" si="8"/>
        <v>Process 3</v>
      </c>
      <c r="H25" s="38" t="str">
        <f t="shared" si="8"/>
        <v>Process 4</v>
      </c>
      <c r="I25" s="38" t="str">
        <f t="shared" si="8"/>
        <v>Process 5</v>
      </c>
      <c r="J25" s="38" t="str">
        <f t="shared" si="8"/>
        <v>Process 6</v>
      </c>
      <c r="K25" s="39" t="str">
        <f t="shared" si="8"/>
        <v>Process 7</v>
      </c>
      <c r="L25" s="18"/>
      <c r="O25" s="24"/>
      <c r="Q25" s="24"/>
    </row>
    <row r="26" spans="1:17" s="23" customFormat="1">
      <c r="A26" s="18"/>
      <c r="B26" s="19" t="s">
        <v>43</v>
      </c>
      <c r="C26" s="20" t="s">
        <v>44</v>
      </c>
      <c r="D26" s="27"/>
      <c r="E26" s="40">
        <v>960</v>
      </c>
      <c r="F26" s="21"/>
      <c r="G26" s="21"/>
      <c r="H26" s="21"/>
      <c r="I26" s="21"/>
      <c r="J26" s="21"/>
      <c r="K26" s="22"/>
      <c r="L26" s="18"/>
      <c r="O26" s="24"/>
      <c r="Q26" s="24"/>
    </row>
    <row r="27" spans="1:17" s="23" customFormat="1">
      <c r="A27" s="18"/>
      <c r="B27" s="19" t="s">
        <v>45</v>
      </c>
      <c r="C27" s="20" t="s">
        <v>46</v>
      </c>
      <c r="D27" s="27"/>
      <c r="E27" s="40">
        <v>10</v>
      </c>
      <c r="F27" s="25"/>
      <c r="G27" s="25"/>
      <c r="H27" s="25"/>
      <c r="I27" s="25"/>
      <c r="J27" s="25"/>
      <c r="K27" s="26"/>
      <c r="L27" s="18"/>
      <c r="O27" s="24"/>
      <c r="Q27" s="24"/>
    </row>
    <row r="28" spans="1:17" s="23" customFormat="1">
      <c r="A28" s="18"/>
      <c r="B28" s="19" t="s">
        <v>47</v>
      </c>
      <c r="C28" s="20" t="s">
        <v>48</v>
      </c>
      <c r="D28" s="27"/>
      <c r="E28" s="40">
        <v>960</v>
      </c>
      <c r="F28" s="25"/>
      <c r="G28" s="25"/>
      <c r="H28" s="25"/>
      <c r="I28" s="25"/>
      <c r="J28" s="25"/>
      <c r="K28" s="26"/>
      <c r="L28" s="18"/>
      <c r="O28" s="24"/>
      <c r="Q28" s="24"/>
    </row>
    <row r="29" spans="1:17" s="23" customFormat="1">
      <c r="A29" s="18"/>
      <c r="B29" s="19" t="s">
        <v>49</v>
      </c>
      <c r="C29" s="20" t="s">
        <v>50</v>
      </c>
      <c r="D29" s="27"/>
      <c r="E29" s="40">
        <v>950</v>
      </c>
      <c r="F29" s="25"/>
      <c r="G29" s="25"/>
      <c r="H29" s="25"/>
      <c r="I29" s="25"/>
      <c r="J29" s="25"/>
      <c r="K29" s="26"/>
      <c r="L29" s="18"/>
      <c r="O29" s="24"/>
      <c r="Q29" s="24"/>
    </row>
    <row r="30" spans="1:17" s="23" customFormat="1">
      <c r="A30" s="18"/>
      <c r="B30" s="18" t="s">
        <v>51</v>
      </c>
      <c r="C30" s="2" t="s">
        <v>52</v>
      </c>
      <c r="D30" s="27" t="s">
        <v>53</v>
      </c>
      <c r="E30" s="41">
        <f>IF(E28="","",E28-E29)</f>
        <v>10</v>
      </c>
      <c r="F30" s="32" t="str">
        <f t="shared" ref="F30:K30" si="9">IF(F28="","",F28-F29)</f>
        <v/>
      </c>
      <c r="G30" s="32" t="str">
        <f t="shared" si="9"/>
        <v/>
      </c>
      <c r="H30" s="32" t="str">
        <f t="shared" si="9"/>
        <v/>
      </c>
      <c r="I30" s="32" t="str">
        <f t="shared" si="9"/>
        <v/>
      </c>
      <c r="J30" s="32" t="str">
        <f t="shared" si="9"/>
        <v/>
      </c>
      <c r="K30" s="33" t="str">
        <f t="shared" si="9"/>
        <v/>
      </c>
      <c r="L30" s="18"/>
      <c r="O30" s="24"/>
      <c r="Q30" s="24"/>
    </row>
    <row r="31" spans="1:17" s="23" customFormat="1" ht="13.5" thickBot="1">
      <c r="A31" s="18"/>
      <c r="B31" s="18" t="s">
        <v>54</v>
      </c>
      <c r="C31" s="2" t="s">
        <v>55</v>
      </c>
      <c r="D31" s="27" t="s">
        <v>56</v>
      </c>
      <c r="E31" s="42">
        <f>IF(E28="","",(((E26-E27)*60)/E28))</f>
        <v>59.375</v>
      </c>
      <c r="F31" s="34" t="str">
        <f t="shared" ref="F31:K31" si="10">IF(F28="","",(((F26-F27)*60)/F28))</f>
        <v/>
      </c>
      <c r="G31" s="34" t="str">
        <f>IF(G28="","",(((G26-G27)*60)/G28))</f>
        <v/>
      </c>
      <c r="H31" s="34" t="str">
        <f t="shared" si="10"/>
        <v/>
      </c>
      <c r="I31" s="34" t="str">
        <f t="shared" si="10"/>
        <v/>
      </c>
      <c r="J31" s="34" t="str">
        <f t="shared" si="10"/>
        <v/>
      </c>
      <c r="K31" s="35" t="str">
        <f t="shared" si="10"/>
        <v/>
      </c>
      <c r="L31" s="18"/>
      <c r="O31" s="24"/>
      <c r="Q31" s="24"/>
    </row>
    <row r="32" spans="1:17" s="23" customFormat="1" ht="9" customHeight="1" thickBot="1">
      <c r="A32" s="18"/>
      <c r="B32" s="2"/>
      <c r="C32" s="2"/>
      <c r="D32" s="27"/>
      <c r="E32" s="36"/>
      <c r="F32" s="36"/>
      <c r="G32" s="36"/>
      <c r="H32" s="36"/>
      <c r="I32" s="36"/>
      <c r="J32" s="36"/>
      <c r="K32" s="36"/>
      <c r="L32" s="18"/>
      <c r="O32" s="24"/>
      <c r="Q32" s="24"/>
    </row>
    <row r="33" spans="1:17" s="23" customFormat="1" ht="13.5" thickBot="1">
      <c r="A33" s="18"/>
      <c r="B33" s="15" t="s">
        <v>57</v>
      </c>
      <c r="C33" s="2"/>
      <c r="D33" s="27"/>
      <c r="E33" s="37" t="str">
        <f>E13</f>
        <v>Process 1</v>
      </c>
      <c r="F33" s="38" t="str">
        <f t="shared" ref="F33:K33" si="11">F13</f>
        <v>Process 2</v>
      </c>
      <c r="G33" s="38" t="str">
        <f t="shared" si="11"/>
        <v>Process 3</v>
      </c>
      <c r="H33" s="38" t="str">
        <f t="shared" si="11"/>
        <v>Process 4</v>
      </c>
      <c r="I33" s="38" t="str">
        <f t="shared" si="11"/>
        <v>Process 5</v>
      </c>
      <c r="J33" s="38" t="str">
        <f t="shared" si="11"/>
        <v>Process 6</v>
      </c>
      <c r="K33" s="39" t="str">
        <f t="shared" si="11"/>
        <v>Process 7</v>
      </c>
      <c r="L33" s="18"/>
      <c r="O33" s="24"/>
      <c r="Q33" s="24"/>
    </row>
    <row r="34" spans="1:17" s="23" customFormat="1">
      <c r="A34" s="18"/>
      <c r="B34" s="19" t="s">
        <v>58</v>
      </c>
      <c r="C34" s="20" t="s">
        <v>59</v>
      </c>
      <c r="D34" s="27"/>
      <c r="E34" s="43">
        <v>60</v>
      </c>
      <c r="F34" s="44"/>
      <c r="G34" s="44"/>
      <c r="H34" s="44"/>
      <c r="I34" s="44"/>
      <c r="J34" s="44"/>
      <c r="K34" s="45"/>
      <c r="L34" s="18"/>
      <c r="O34" s="24"/>
      <c r="Q34" s="24"/>
    </row>
    <row r="35" spans="1:17" s="23" customFormat="1">
      <c r="A35" s="18"/>
      <c r="B35" s="19" t="s">
        <v>60</v>
      </c>
      <c r="C35" s="20" t="s">
        <v>61</v>
      </c>
      <c r="D35" s="27"/>
      <c r="E35" s="46">
        <v>0</v>
      </c>
      <c r="F35" s="47"/>
      <c r="G35" s="47"/>
      <c r="H35" s="47"/>
      <c r="I35" s="47"/>
      <c r="J35" s="47"/>
      <c r="K35" s="48"/>
      <c r="L35" s="18"/>
      <c r="O35" s="24"/>
      <c r="Q35" s="24"/>
    </row>
    <row r="36" spans="1:17" s="23" customFormat="1">
      <c r="A36" s="18"/>
      <c r="B36" s="19" t="s">
        <v>62</v>
      </c>
      <c r="C36" s="20" t="s">
        <v>63</v>
      </c>
      <c r="D36" s="27"/>
      <c r="E36" s="46">
        <v>0</v>
      </c>
      <c r="F36" s="47"/>
      <c r="G36" s="47"/>
      <c r="H36" s="47"/>
      <c r="I36" s="47"/>
      <c r="J36" s="47"/>
      <c r="K36" s="48"/>
      <c r="L36" s="18"/>
      <c r="O36" s="24"/>
      <c r="Q36" s="24"/>
    </row>
    <row r="37" spans="1:17" s="23" customFormat="1">
      <c r="A37" s="18"/>
      <c r="B37" s="18" t="s">
        <v>64</v>
      </c>
      <c r="C37" s="2" t="s">
        <v>65</v>
      </c>
      <c r="D37" s="27" t="s">
        <v>66</v>
      </c>
      <c r="E37" s="41">
        <f>IF(E35="","",E35*E36)</f>
        <v>0</v>
      </c>
      <c r="F37" s="32" t="str">
        <f t="shared" ref="F37:K37" si="12">IF(F35="","",F35*F36)</f>
        <v/>
      </c>
      <c r="G37" s="32" t="str">
        <f t="shared" si="12"/>
        <v/>
      </c>
      <c r="H37" s="32" t="str">
        <f t="shared" si="12"/>
        <v/>
      </c>
      <c r="I37" s="32" t="str">
        <f t="shared" si="12"/>
        <v/>
      </c>
      <c r="J37" s="32" t="str">
        <f t="shared" si="12"/>
        <v/>
      </c>
      <c r="K37" s="33" t="str">
        <f t="shared" si="12"/>
        <v/>
      </c>
      <c r="L37" s="18"/>
      <c r="O37" s="24"/>
      <c r="Q37" s="24"/>
    </row>
    <row r="38" spans="1:17" s="23" customFormat="1">
      <c r="A38" s="18"/>
      <c r="B38" s="49" t="s">
        <v>67</v>
      </c>
      <c r="C38" s="50" t="s">
        <v>68</v>
      </c>
      <c r="D38" s="2"/>
      <c r="E38" s="41">
        <f t="shared" ref="E38:K38" si="13">(E27/E26*E20)</f>
        <v>4.75</v>
      </c>
      <c r="F38" s="32" t="e">
        <f t="shared" si="13"/>
        <v>#DIV/0!</v>
      </c>
      <c r="G38" s="32" t="e">
        <f t="shared" si="13"/>
        <v>#DIV/0!</v>
      </c>
      <c r="H38" s="32" t="e">
        <f t="shared" si="13"/>
        <v>#DIV/0!</v>
      </c>
      <c r="I38" s="32" t="e">
        <f t="shared" si="13"/>
        <v>#DIV/0!</v>
      </c>
      <c r="J38" s="32" t="e">
        <f t="shared" si="13"/>
        <v>#DIV/0!</v>
      </c>
      <c r="K38" s="33" t="e">
        <f t="shared" si="13"/>
        <v>#DIV/0!</v>
      </c>
      <c r="L38" s="18"/>
      <c r="O38" s="24"/>
      <c r="Q38" s="24"/>
    </row>
    <row r="39" spans="1:17" s="23" customFormat="1" ht="13.5" thickBot="1">
      <c r="A39" s="18"/>
      <c r="B39" s="18" t="s">
        <v>69</v>
      </c>
      <c r="C39" s="2" t="s">
        <v>70</v>
      </c>
      <c r="D39" s="27" t="s">
        <v>71</v>
      </c>
      <c r="E39" s="42">
        <f>IF(E37="","",(E37+E38)*E14)</f>
        <v>9.5</v>
      </c>
      <c r="F39" s="34" t="str">
        <f t="shared" ref="F39:K39" si="14">IF(F37="","",(F37+F38)*F14)</f>
        <v/>
      </c>
      <c r="G39" s="34" t="str">
        <f t="shared" si="14"/>
        <v/>
      </c>
      <c r="H39" s="34" t="str">
        <f t="shared" si="14"/>
        <v/>
      </c>
      <c r="I39" s="34" t="str">
        <f t="shared" si="14"/>
        <v/>
      </c>
      <c r="J39" s="34" t="str">
        <f t="shared" si="14"/>
        <v/>
      </c>
      <c r="K39" s="35" t="str">
        <f t="shared" si="14"/>
        <v/>
      </c>
      <c r="L39" s="18"/>
      <c r="O39" s="24"/>
      <c r="Q39" s="24"/>
    </row>
    <row r="40" spans="1:17" s="23" customFormat="1" ht="9.75" customHeight="1" thickBot="1">
      <c r="A40" s="18"/>
      <c r="B40" s="2"/>
      <c r="C40" s="2"/>
      <c r="D40" s="27"/>
      <c r="E40" s="36"/>
      <c r="F40" s="36"/>
      <c r="G40" s="36"/>
      <c r="H40" s="36"/>
      <c r="I40" s="36"/>
      <c r="J40" s="36"/>
      <c r="K40" s="36"/>
      <c r="L40" s="18"/>
      <c r="O40" s="24"/>
      <c r="Q40" s="24"/>
    </row>
    <row r="41" spans="1:17" s="23" customFormat="1" ht="13.5" thickBot="1">
      <c r="A41" s="18"/>
      <c r="B41" s="15" t="s">
        <v>72</v>
      </c>
      <c r="C41" s="51"/>
      <c r="D41" s="2"/>
      <c r="E41" s="52" t="str">
        <f>E13</f>
        <v>Process 1</v>
      </c>
      <c r="F41" s="53" t="str">
        <f t="shared" ref="F41:K41" si="15">F13</f>
        <v>Process 2</v>
      </c>
      <c r="G41" s="53" t="str">
        <f t="shared" si="15"/>
        <v>Process 3</v>
      </c>
      <c r="H41" s="53" t="str">
        <f t="shared" si="15"/>
        <v>Process 4</v>
      </c>
      <c r="I41" s="53" t="str">
        <f t="shared" si="15"/>
        <v>Process 5</v>
      </c>
      <c r="J41" s="53" t="str">
        <f t="shared" si="15"/>
        <v>Process 6</v>
      </c>
      <c r="K41" s="54" t="str">
        <f t="shared" si="15"/>
        <v>Process 7</v>
      </c>
      <c r="L41" s="18"/>
      <c r="O41" s="24"/>
      <c r="Q41" s="24"/>
    </row>
    <row r="42" spans="1:17" s="23" customFormat="1">
      <c r="A42" s="18"/>
      <c r="B42" s="55" t="s">
        <v>73</v>
      </c>
      <c r="C42" s="2" t="s">
        <v>74</v>
      </c>
      <c r="D42" s="27" t="s">
        <v>75</v>
      </c>
      <c r="E42" s="56">
        <f>IF(E21="","",(E21-E39)/E21)</f>
        <v>0.98958333333333337</v>
      </c>
      <c r="F42" s="57" t="str">
        <f t="shared" ref="F42:K42" si="16">IF(F21="","",(F21-F39)/F21)</f>
        <v/>
      </c>
      <c r="G42" s="57" t="str">
        <f>IF(G21="","",(G21-G39)/G21)</f>
        <v/>
      </c>
      <c r="H42" s="57" t="str">
        <f t="shared" si="16"/>
        <v/>
      </c>
      <c r="I42" s="57" t="str">
        <f t="shared" si="16"/>
        <v/>
      </c>
      <c r="J42" s="57" t="str">
        <f t="shared" si="16"/>
        <v/>
      </c>
      <c r="K42" s="58" t="str">
        <f t="shared" si="16"/>
        <v/>
      </c>
      <c r="L42" s="18"/>
      <c r="O42" s="24"/>
      <c r="Q42" s="24"/>
    </row>
    <row r="43" spans="1:17" s="23" customFormat="1">
      <c r="A43" s="18"/>
      <c r="B43" s="55" t="s">
        <v>76</v>
      </c>
      <c r="C43" s="2" t="s">
        <v>77</v>
      </c>
      <c r="D43" s="27" t="s">
        <v>78</v>
      </c>
      <c r="E43" s="59">
        <f>IF(E31="","",E34/E31)</f>
        <v>1.0105263157894737</v>
      </c>
      <c r="F43" s="60" t="str">
        <f>IF(F31="","",F34/F31)</f>
        <v/>
      </c>
      <c r="G43" s="60" t="str">
        <f>IF(G31="","",G34/G31)</f>
        <v/>
      </c>
      <c r="H43" s="60" t="str">
        <f t="shared" ref="H43:K43" si="17">IF(H31="","",H34/H31)</f>
        <v/>
      </c>
      <c r="I43" s="60" t="str">
        <f t="shared" si="17"/>
        <v/>
      </c>
      <c r="J43" s="60" t="str">
        <f t="shared" si="17"/>
        <v/>
      </c>
      <c r="K43" s="61" t="str">
        <f t="shared" si="17"/>
        <v/>
      </c>
      <c r="L43" s="18"/>
      <c r="O43" s="24"/>
      <c r="Q43" s="24"/>
    </row>
    <row r="44" spans="1:17" s="23" customFormat="1">
      <c r="A44" s="18"/>
      <c r="B44" s="55" t="s">
        <v>79</v>
      </c>
      <c r="C44" s="2" t="s">
        <v>80</v>
      </c>
      <c r="D44" s="27" t="s">
        <v>81</v>
      </c>
      <c r="E44" s="59">
        <f>IF(E28="","",E29/E28)</f>
        <v>0.98958333333333337</v>
      </c>
      <c r="F44" s="60" t="str">
        <f>IF(F28="","",F29/F28)</f>
        <v/>
      </c>
      <c r="G44" s="60" t="str">
        <f>IF(G28="","",G29/G28)</f>
        <v/>
      </c>
      <c r="H44" s="60" t="str">
        <f t="shared" ref="H44:K44" si="18">IF(H28="","",H29/H28)</f>
        <v/>
      </c>
      <c r="I44" s="60" t="str">
        <f t="shared" si="18"/>
        <v/>
      </c>
      <c r="J44" s="60" t="str">
        <f t="shared" si="18"/>
        <v/>
      </c>
      <c r="K44" s="61" t="str">
        <f t="shared" si="18"/>
        <v/>
      </c>
      <c r="L44" s="18"/>
      <c r="O44" s="24"/>
      <c r="Q44" s="24"/>
    </row>
    <row r="45" spans="1:17" s="23" customFormat="1" ht="13.5" thickBot="1">
      <c r="A45" s="18"/>
      <c r="B45" s="18" t="s">
        <v>82</v>
      </c>
      <c r="C45" s="2" t="s">
        <v>83</v>
      </c>
      <c r="D45" s="27" t="s">
        <v>84</v>
      </c>
      <c r="E45" s="62">
        <f>IF(E44="","",E42*E43*E44)</f>
        <v>0.98958333333333337</v>
      </c>
      <c r="F45" s="63" t="str">
        <f>IF(F44="","",F42*F43*F44)</f>
        <v/>
      </c>
      <c r="G45" s="63" t="str">
        <f>IF(G44="","",G42*G43*G44)</f>
        <v/>
      </c>
      <c r="H45" s="63" t="str">
        <f t="shared" ref="H45:K45" si="19">IF(H44="","",H42*H43*H44)</f>
        <v/>
      </c>
      <c r="I45" s="63" t="str">
        <f t="shared" si="19"/>
        <v/>
      </c>
      <c r="J45" s="63" t="str">
        <f t="shared" si="19"/>
        <v/>
      </c>
      <c r="K45" s="64" t="str">
        <f t="shared" si="19"/>
        <v/>
      </c>
      <c r="L45" s="18"/>
      <c r="O45" s="24"/>
      <c r="Q45" s="24"/>
    </row>
    <row r="46" spans="1:17" s="23" customFormat="1" ht="8.25" customHeight="1" thickBot="1">
      <c r="A46" s="18"/>
      <c r="B46" s="2"/>
      <c r="C46" s="2"/>
      <c r="D46" s="27"/>
      <c r="E46" s="65"/>
      <c r="F46" s="65"/>
      <c r="G46" s="65"/>
      <c r="H46" s="65"/>
      <c r="I46" s="65"/>
      <c r="J46" s="65"/>
      <c r="K46" s="65"/>
      <c r="L46" s="18"/>
      <c r="O46" s="24"/>
      <c r="Q46" s="24"/>
    </row>
    <row r="47" spans="1:17" s="23" customFormat="1" ht="13.5" thickBot="1">
      <c r="A47" s="18"/>
      <c r="B47" s="15" t="s">
        <v>85</v>
      </c>
      <c r="C47" s="1"/>
      <c r="D47" s="2"/>
      <c r="E47" s="16" t="str">
        <f t="shared" ref="E47:K47" si="20">E41</f>
        <v>Process 1</v>
      </c>
      <c r="F47" s="66" t="str">
        <f t="shared" si="20"/>
        <v>Process 2</v>
      </c>
      <c r="G47" s="66" t="str">
        <f t="shared" si="20"/>
        <v>Process 3</v>
      </c>
      <c r="H47" s="66" t="str">
        <f t="shared" si="20"/>
        <v>Process 4</v>
      </c>
      <c r="I47" s="66" t="str">
        <f t="shared" si="20"/>
        <v>Process 5</v>
      </c>
      <c r="J47" s="66" t="str">
        <f t="shared" si="20"/>
        <v>Process 6</v>
      </c>
      <c r="K47" s="67" t="str">
        <f t="shared" si="20"/>
        <v>Process 7</v>
      </c>
      <c r="L47" s="18"/>
      <c r="O47" s="24"/>
      <c r="Q47" s="24"/>
    </row>
    <row r="48" spans="1:17" s="23" customFormat="1">
      <c r="A48" s="18"/>
      <c r="B48" s="18" t="s">
        <v>86</v>
      </c>
      <c r="C48" s="2" t="s">
        <v>87</v>
      </c>
      <c r="D48" s="27" t="s">
        <v>88</v>
      </c>
      <c r="E48" s="68">
        <f>IF(E21="","",E21/60)</f>
        <v>15.2</v>
      </c>
      <c r="F48" s="69" t="str">
        <f t="shared" ref="F48:K48" si="21">IF(F21="","",F21/60)</f>
        <v/>
      </c>
      <c r="G48" s="69" t="str">
        <f>IF(G21="","",G21/60)</f>
        <v/>
      </c>
      <c r="H48" s="69" t="str">
        <f t="shared" si="21"/>
        <v/>
      </c>
      <c r="I48" s="69" t="str">
        <f t="shared" si="21"/>
        <v/>
      </c>
      <c r="J48" s="69" t="str">
        <f t="shared" si="21"/>
        <v/>
      </c>
      <c r="K48" s="70" t="str">
        <f t="shared" si="21"/>
        <v/>
      </c>
      <c r="L48" s="18"/>
      <c r="O48" s="24"/>
      <c r="Q48" s="24"/>
    </row>
    <row r="49" spans="1:17" s="23" customFormat="1">
      <c r="A49" s="18"/>
      <c r="B49" s="18" t="s">
        <v>89</v>
      </c>
      <c r="C49" s="2" t="s">
        <v>90</v>
      </c>
      <c r="D49" s="27" t="s">
        <v>91</v>
      </c>
      <c r="E49" s="71">
        <f>IF(E22="","",E22)</f>
        <v>5</v>
      </c>
      <c r="F49" s="72" t="str">
        <f t="shared" ref="F49:K49" si="22">IF(F22="","",F22)</f>
        <v/>
      </c>
      <c r="G49" s="72" t="str">
        <f t="shared" si="22"/>
        <v/>
      </c>
      <c r="H49" s="72" t="str">
        <f t="shared" si="22"/>
        <v/>
      </c>
      <c r="I49" s="72" t="str">
        <f t="shared" si="22"/>
        <v/>
      </c>
      <c r="J49" s="72" t="str">
        <f t="shared" si="22"/>
        <v/>
      </c>
      <c r="K49" s="73" t="str">
        <f t="shared" si="22"/>
        <v/>
      </c>
      <c r="L49" s="18"/>
      <c r="O49" s="24"/>
      <c r="Q49" s="24"/>
    </row>
    <row r="50" spans="1:17" s="23" customFormat="1">
      <c r="A50" s="18"/>
      <c r="B50" s="18" t="s">
        <v>92</v>
      </c>
      <c r="C50" s="2" t="s">
        <v>93</v>
      </c>
      <c r="D50" s="27" t="s">
        <v>94</v>
      </c>
      <c r="E50" s="71">
        <f>IF(E34="","",60/E34)</f>
        <v>1</v>
      </c>
      <c r="F50" s="72" t="str">
        <f>IF(F34="","",60/F34)</f>
        <v/>
      </c>
      <c r="G50" s="72" t="str">
        <f>IF(G34="","",60/G34)</f>
        <v/>
      </c>
      <c r="H50" s="72" t="str">
        <f t="shared" ref="H50:K50" si="23">IF(H34="","",60/H34)</f>
        <v/>
      </c>
      <c r="I50" s="72" t="str">
        <f t="shared" si="23"/>
        <v/>
      </c>
      <c r="J50" s="72" t="str">
        <f t="shared" si="23"/>
        <v/>
      </c>
      <c r="K50" s="73" t="str">
        <f t="shared" si="23"/>
        <v/>
      </c>
      <c r="L50" s="18"/>
      <c r="O50" s="24"/>
      <c r="Q50" s="24"/>
    </row>
    <row r="51" spans="1:17" s="23" customFormat="1">
      <c r="A51" s="18"/>
      <c r="B51" s="18" t="s">
        <v>95</v>
      </c>
      <c r="C51" s="2" t="s">
        <v>96</v>
      </c>
      <c r="D51" s="27" t="s">
        <v>97</v>
      </c>
      <c r="E51" s="71">
        <f>IF(E50="","",E48*60*E50)</f>
        <v>912</v>
      </c>
      <c r="F51" s="72" t="str">
        <f t="shared" ref="F51:K51" si="24">IF(F50="","",F48*60*F50)</f>
        <v/>
      </c>
      <c r="G51" s="72" t="str">
        <f t="shared" si="24"/>
        <v/>
      </c>
      <c r="H51" s="72" t="str">
        <f t="shared" si="24"/>
        <v/>
      </c>
      <c r="I51" s="72" t="str">
        <f t="shared" si="24"/>
        <v/>
      </c>
      <c r="J51" s="72" t="str">
        <f t="shared" si="24"/>
        <v/>
      </c>
      <c r="K51" s="73" t="str">
        <f t="shared" si="24"/>
        <v/>
      </c>
      <c r="L51" s="18"/>
      <c r="O51" s="24"/>
      <c r="Q51" s="24"/>
    </row>
    <row r="52" spans="1:17" s="23" customFormat="1">
      <c r="A52" s="18"/>
      <c r="B52" s="18" t="s">
        <v>98</v>
      </c>
      <c r="C52" s="2" t="s">
        <v>99</v>
      </c>
      <c r="D52" s="27" t="s">
        <v>100</v>
      </c>
      <c r="E52" s="71">
        <f>IF(E51="","",E51*E49)</f>
        <v>4560</v>
      </c>
      <c r="F52" s="72" t="str">
        <f t="shared" ref="F52:K52" si="25">IF(F51="","",F51*F49)</f>
        <v/>
      </c>
      <c r="G52" s="72" t="str">
        <f>IF(G51="","",G51*G49)</f>
        <v/>
      </c>
      <c r="H52" s="72" t="str">
        <f t="shared" si="25"/>
        <v/>
      </c>
      <c r="I52" s="72" t="str">
        <f t="shared" si="25"/>
        <v/>
      </c>
      <c r="J52" s="72" t="str">
        <f t="shared" si="25"/>
        <v/>
      </c>
      <c r="K52" s="73" t="str">
        <f t="shared" si="25"/>
        <v/>
      </c>
      <c r="L52" s="18"/>
      <c r="O52" s="24"/>
      <c r="Q52" s="24"/>
    </row>
    <row r="53" spans="1:17" s="23" customFormat="1">
      <c r="A53" s="18"/>
      <c r="B53" s="19" t="s">
        <v>101</v>
      </c>
      <c r="C53" s="74" t="s">
        <v>102</v>
      </c>
      <c r="D53" s="2"/>
      <c r="E53" s="175">
        <v>3900</v>
      </c>
      <c r="F53" s="176">
        <f>$H$4</f>
        <v>3900</v>
      </c>
      <c r="G53" s="176">
        <f>$H$4</f>
        <v>3900</v>
      </c>
      <c r="H53" s="76"/>
      <c r="I53" s="75"/>
      <c r="J53" s="75"/>
      <c r="K53" s="77"/>
      <c r="L53" s="18"/>
      <c r="O53" s="24"/>
      <c r="Q53" s="24"/>
    </row>
    <row r="54" spans="1:17" s="23" customFormat="1">
      <c r="A54" s="18"/>
      <c r="B54" s="18" t="s">
        <v>103</v>
      </c>
      <c r="C54" s="169" t="s">
        <v>104</v>
      </c>
      <c r="D54" s="27" t="s">
        <v>105</v>
      </c>
      <c r="E54" s="170">
        <f>IF(E52="","",E52*E45)</f>
        <v>4512.5</v>
      </c>
      <c r="F54" s="171" t="str">
        <f>IF(F52="","",F52*F45)</f>
        <v/>
      </c>
      <c r="G54" s="171" t="str">
        <f>IF(G52="","",G52*G45)</f>
        <v/>
      </c>
      <c r="H54" s="171" t="str">
        <f t="shared" ref="H54:K54" si="26">IF(H52="","",H52*H45)</f>
        <v/>
      </c>
      <c r="I54" s="72" t="str">
        <f t="shared" si="26"/>
        <v/>
      </c>
      <c r="J54" s="72" t="str">
        <f t="shared" si="26"/>
        <v/>
      </c>
      <c r="K54" s="73" t="str">
        <f t="shared" si="26"/>
        <v/>
      </c>
      <c r="L54" s="18"/>
      <c r="O54" s="24"/>
      <c r="Q54" s="24"/>
    </row>
    <row r="55" spans="1:17" s="23" customFormat="1">
      <c r="A55" s="18"/>
      <c r="B55" s="18" t="s">
        <v>106</v>
      </c>
      <c r="C55" s="2" t="s">
        <v>107</v>
      </c>
      <c r="D55" s="27" t="s">
        <v>108</v>
      </c>
      <c r="E55" s="71">
        <f>IF(E49="","",E53/E49)</f>
        <v>780</v>
      </c>
      <c r="F55" s="72" t="str">
        <f>IF(F49="","",F53/F49)</f>
        <v/>
      </c>
      <c r="G55" s="72" t="str">
        <f>IF(G49="","",G53/G49)</f>
        <v/>
      </c>
      <c r="H55" s="72" t="str">
        <f t="shared" ref="H55:K55" si="27">IF(H49="","",H53/H49)</f>
        <v/>
      </c>
      <c r="I55" s="72" t="str">
        <f t="shared" si="27"/>
        <v/>
      </c>
      <c r="J55" s="72" t="str">
        <f t="shared" si="27"/>
        <v/>
      </c>
      <c r="K55" s="73" t="str">
        <f t="shared" si="27"/>
        <v/>
      </c>
      <c r="L55" s="18"/>
      <c r="O55" s="24"/>
      <c r="Q55" s="24"/>
    </row>
    <row r="56" spans="1:17" s="23" customFormat="1">
      <c r="A56" s="18"/>
      <c r="B56" s="18" t="s">
        <v>109</v>
      </c>
      <c r="C56" s="2" t="s">
        <v>110</v>
      </c>
      <c r="D56" s="27" t="s">
        <v>100</v>
      </c>
      <c r="E56" s="71">
        <f>IF(E51="","",E51*E45)</f>
        <v>902.5</v>
      </c>
      <c r="F56" s="72" t="str">
        <f>IF(F51="","",F51*F45)</f>
        <v/>
      </c>
      <c r="G56" s="72" t="str">
        <f>IF(G51="","",G51*G45)</f>
        <v/>
      </c>
      <c r="H56" s="72" t="str">
        <f t="shared" ref="H56:K56" si="28">IF(H51="","",H51*H45)</f>
        <v/>
      </c>
      <c r="I56" s="72" t="str">
        <f t="shared" si="28"/>
        <v/>
      </c>
      <c r="J56" s="72" t="str">
        <f t="shared" si="28"/>
        <v/>
      </c>
      <c r="K56" s="73" t="str">
        <f t="shared" si="28"/>
        <v/>
      </c>
      <c r="L56" s="18"/>
      <c r="O56" s="24"/>
      <c r="Q56" s="24"/>
    </row>
    <row r="57" spans="1:17" s="23" customFormat="1" ht="13.5" thickBot="1">
      <c r="A57" s="18"/>
      <c r="B57" s="18" t="s">
        <v>111</v>
      </c>
      <c r="C57" s="2" t="s">
        <v>112</v>
      </c>
      <c r="D57" s="27" t="s">
        <v>113</v>
      </c>
      <c r="E57" s="78">
        <f t="shared" ref="E57:K57" si="29">IF(E55="","",(E56-E55)/E55)</f>
        <v>0.15705128205128205</v>
      </c>
      <c r="F57" s="79" t="str">
        <f t="shared" si="29"/>
        <v/>
      </c>
      <c r="G57" s="79" t="str">
        <f t="shared" si="29"/>
        <v/>
      </c>
      <c r="H57" s="79" t="str">
        <f>IF(H55="","",(H56-H55)/H55)</f>
        <v/>
      </c>
      <c r="I57" s="79" t="str">
        <f t="shared" si="29"/>
        <v/>
      </c>
      <c r="J57" s="79" t="str">
        <f t="shared" si="29"/>
        <v/>
      </c>
      <c r="K57" s="80" t="str">
        <f t="shared" si="29"/>
        <v/>
      </c>
      <c r="L57" s="18"/>
      <c r="O57" s="24"/>
      <c r="Q57" s="24"/>
    </row>
    <row r="58" spans="1:17" s="23" customFormat="1" ht="13.5" thickBot="1">
      <c r="A58" s="18"/>
      <c r="B58" s="2"/>
      <c r="C58" s="2"/>
      <c r="D58" s="27"/>
      <c r="E58" s="81"/>
      <c r="F58" s="82"/>
      <c r="G58" s="82"/>
      <c r="H58" s="82"/>
      <c r="I58" s="82"/>
      <c r="J58" s="82"/>
      <c r="K58" s="82"/>
      <c r="L58" s="18"/>
      <c r="O58" s="24"/>
      <c r="Q58" s="24"/>
    </row>
    <row r="59" spans="1:17" s="23" customFormat="1" ht="30.75" customHeight="1" thickTop="1" thickBot="1">
      <c r="A59" s="167"/>
      <c r="B59" s="186" t="s">
        <v>114</v>
      </c>
      <c r="C59" s="187"/>
      <c r="D59" s="83">
        <f>IF(E57="","",MIN(E57:K57))</f>
        <v>0.15705128205128205</v>
      </c>
      <c r="E59" s="84"/>
      <c r="F59" s="85">
        <f>D59</f>
        <v>0.15705128205128205</v>
      </c>
      <c r="G59" s="1"/>
      <c r="H59" s="1"/>
      <c r="I59" s="1"/>
      <c r="J59" s="1"/>
      <c r="K59" s="1"/>
      <c r="L59" s="18"/>
      <c r="M59" s="86">
        <f>IF(D59="","",IF(D59&gt;0,25,IF((25+(100*D59))&lt;0,0,(25+(100*D59*4)))))</f>
        <v>25</v>
      </c>
      <c r="N59" s="87" t="s">
        <v>115</v>
      </c>
      <c r="O59" s="88">
        <v>25</v>
      </c>
      <c r="P59" s="87" t="s">
        <v>116</v>
      </c>
      <c r="Q59" s="24"/>
    </row>
    <row r="60" spans="1:17" s="23" customFormat="1" ht="10.5" customHeight="1" thickTop="1">
      <c r="A60" s="18"/>
      <c r="B60" s="2"/>
      <c r="C60" s="2"/>
      <c r="D60" s="2"/>
      <c r="E60" s="2"/>
      <c r="F60" s="2"/>
      <c r="G60" s="2"/>
      <c r="H60" s="2"/>
      <c r="I60" s="2"/>
      <c r="J60" s="2"/>
      <c r="K60" s="18"/>
      <c r="L60" s="18"/>
      <c r="O60" s="24"/>
      <c r="Q60" s="24"/>
    </row>
    <row r="61" spans="1:17" s="87" customFormat="1" ht="30" customHeight="1">
      <c r="A61" s="55"/>
      <c r="B61" s="168" t="s">
        <v>138</v>
      </c>
      <c r="C61" s="89"/>
      <c r="D61" s="178"/>
      <c r="E61" s="179"/>
      <c r="F61" s="179"/>
      <c r="G61" s="179"/>
      <c r="H61" s="179"/>
      <c r="I61" s="179"/>
      <c r="J61" s="179"/>
      <c r="K61" s="179"/>
      <c r="L61" s="18"/>
      <c r="N61" s="24"/>
      <c r="P61" s="90"/>
    </row>
    <row r="62" spans="1:17" s="23" customFormat="1" ht="24" customHeight="1">
      <c r="A62" s="18"/>
      <c r="B62" s="2"/>
      <c r="C62" s="27"/>
      <c r="D62" s="180"/>
      <c r="E62" s="180"/>
      <c r="F62" s="180"/>
      <c r="G62" s="180"/>
      <c r="H62" s="180"/>
      <c r="I62" s="180"/>
      <c r="J62" s="180"/>
      <c r="K62" s="180"/>
      <c r="L62" s="18"/>
      <c r="O62" s="24"/>
      <c r="Q62" s="24"/>
    </row>
    <row r="63" spans="1:17" s="23" customFormat="1" ht="6" customHeight="1">
      <c r="A63" s="18"/>
      <c r="B63" s="2"/>
      <c r="C63" s="2"/>
      <c r="D63" s="91"/>
      <c r="E63" s="91"/>
      <c r="F63" s="91"/>
      <c r="G63" s="91"/>
      <c r="H63" s="91"/>
      <c r="I63" s="91"/>
      <c r="J63" s="91"/>
      <c r="K63" s="92"/>
      <c r="L63" s="18"/>
      <c r="O63" s="24"/>
      <c r="Q63" s="24"/>
    </row>
    <row r="64" spans="1:17" s="23" customFormat="1" ht="12" customHeight="1">
      <c r="A64" s="18"/>
      <c r="B64" s="2"/>
      <c r="C64" s="2"/>
      <c r="D64" s="2"/>
      <c r="E64" s="2"/>
      <c r="F64" s="2"/>
      <c r="G64" s="2"/>
      <c r="H64" s="2"/>
      <c r="I64" s="2"/>
      <c r="J64" s="2"/>
      <c r="K64" s="18"/>
      <c r="L64" s="18"/>
      <c r="O64" s="24"/>
      <c r="Q64" s="24"/>
    </row>
    <row r="65" spans="1:17" s="23" customFormat="1" ht="15">
      <c r="A65" s="121" t="s">
        <v>139</v>
      </c>
      <c r="B65" s="122"/>
      <c r="C65" s="122"/>
      <c r="D65" s="123"/>
      <c r="E65" s="124" t="s">
        <v>125</v>
      </c>
      <c r="F65" s="125"/>
      <c r="G65" s="125"/>
      <c r="H65" s="125"/>
      <c r="I65" s="126"/>
      <c r="J65" s="127"/>
      <c r="K65" s="125"/>
      <c r="L65" s="128"/>
      <c r="O65" s="24"/>
      <c r="Q65" s="24"/>
    </row>
    <row r="66" spans="1:17" s="23" customFormat="1" ht="15.75">
      <c r="A66" s="129"/>
      <c r="B66" s="130"/>
      <c r="C66" s="130"/>
      <c r="D66" s="131"/>
      <c r="E66" s="132" t="s">
        <v>126</v>
      </c>
      <c r="F66" s="133"/>
      <c r="G66" s="133"/>
      <c r="H66" s="134"/>
      <c r="I66" s="134"/>
      <c r="J66" s="134"/>
      <c r="K66" s="134"/>
      <c r="L66" s="135"/>
      <c r="O66" s="24"/>
      <c r="Q66" s="24"/>
    </row>
    <row r="67" spans="1:17" s="23" customFormat="1" ht="15.75">
      <c r="A67" s="136"/>
      <c r="B67" s="137"/>
      <c r="C67" s="137"/>
      <c r="D67" s="138"/>
      <c r="E67" s="139"/>
      <c r="F67" s="133"/>
      <c r="G67" s="133"/>
      <c r="H67" s="140"/>
      <c r="I67" s="140"/>
      <c r="J67" s="134"/>
      <c r="K67" s="134"/>
      <c r="L67" s="141"/>
      <c r="O67" s="24"/>
      <c r="Q67" s="24"/>
    </row>
    <row r="68" spans="1:17" s="23" customFormat="1" ht="18">
      <c r="A68" s="142" t="s">
        <v>127</v>
      </c>
      <c r="B68" s="143"/>
      <c r="C68" s="144"/>
      <c r="D68" s="145"/>
      <c r="E68" s="146" t="s">
        <v>128</v>
      </c>
      <c r="F68" s="147"/>
      <c r="G68" s="133"/>
      <c r="H68" s="148" t="s">
        <v>129</v>
      </c>
      <c r="I68" s="149" t="s">
        <v>130</v>
      </c>
      <c r="J68" s="137"/>
      <c r="K68" s="134"/>
      <c r="L68" s="150"/>
      <c r="O68" s="24"/>
      <c r="Q68" s="24"/>
    </row>
    <row r="69" spans="1:17" s="23" customFormat="1" ht="15.75">
      <c r="A69" s="151"/>
      <c r="B69" s="152"/>
      <c r="C69" s="152"/>
      <c r="D69" s="153"/>
      <c r="E69" s="154" t="s">
        <v>131</v>
      </c>
      <c r="F69" s="133"/>
      <c r="G69" s="133"/>
      <c r="H69" s="155" t="s">
        <v>132</v>
      </c>
      <c r="I69" s="156" t="s">
        <v>133</v>
      </c>
      <c r="J69" s="157"/>
      <c r="K69" s="134"/>
      <c r="L69" s="141"/>
      <c r="O69" s="24"/>
      <c r="Q69" s="24"/>
    </row>
    <row r="70" spans="1:17" s="23" customFormat="1" ht="15.75">
      <c r="A70" s="158" t="s">
        <v>134</v>
      </c>
      <c r="B70" s="159"/>
      <c r="C70" s="160" t="s">
        <v>135</v>
      </c>
      <c r="D70" s="161"/>
      <c r="E70" s="162" t="s">
        <v>136</v>
      </c>
      <c r="F70" s="147"/>
      <c r="G70" s="147"/>
      <c r="H70" s="163"/>
      <c r="I70" s="163"/>
      <c r="J70" s="137"/>
      <c r="K70" s="137"/>
      <c r="L70" s="164"/>
      <c r="O70" s="24"/>
      <c r="Q70" s="24"/>
    </row>
    <row r="71" spans="1:17" s="23" customFormat="1">
      <c r="B71" s="93"/>
      <c r="C71" s="96"/>
      <c r="D71" s="93"/>
      <c r="E71" s="93"/>
      <c r="F71" s="96"/>
      <c r="G71" s="93"/>
      <c r="I71" s="95"/>
      <c r="O71" s="24"/>
      <c r="Q71" s="24"/>
    </row>
    <row r="72" spans="1:17" s="23" customFormat="1">
      <c r="B72" s="93"/>
      <c r="C72" s="96"/>
      <c r="D72" s="93"/>
      <c r="E72" s="93"/>
      <c r="F72" s="95"/>
      <c r="G72" s="96"/>
      <c r="I72" s="97"/>
      <c r="J72" s="98"/>
      <c r="O72" s="24"/>
      <c r="Q72" s="24"/>
    </row>
    <row r="73" spans="1:17" s="23" customFormat="1">
      <c r="B73" s="93"/>
      <c r="C73" s="96"/>
      <c r="D73" s="93"/>
      <c r="E73" s="93"/>
      <c r="F73" s="95"/>
      <c r="G73" s="96"/>
      <c r="I73" s="97"/>
      <c r="J73" s="98"/>
      <c r="O73" s="24"/>
      <c r="Q73" s="24"/>
    </row>
    <row r="74" spans="1:17" s="23" customFormat="1">
      <c r="B74" s="93"/>
      <c r="C74" s="96"/>
      <c r="D74" s="93"/>
      <c r="E74" s="93"/>
      <c r="F74" s="95"/>
      <c r="G74" s="96"/>
      <c r="I74" s="97"/>
      <c r="J74" s="98"/>
      <c r="O74" s="24"/>
      <c r="Q74" s="24"/>
    </row>
    <row r="75" spans="1:17" s="23" customFormat="1">
      <c r="B75" s="93"/>
      <c r="C75" s="96"/>
      <c r="D75" s="93"/>
      <c r="E75" s="93"/>
      <c r="F75" s="95"/>
      <c r="G75" s="96"/>
      <c r="H75" s="93"/>
      <c r="I75" s="93"/>
      <c r="J75" s="98"/>
      <c r="O75" s="24"/>
      <c r="Q75" s="24"/>
    </row>
    <row r="76" spans="1:17" s="23" customFormat="1">
      <c r="B76" s="93"/>
      <c r="C76" s="96"/>
      <c r="D76" s="93"/>
      <c r="E76" s="93"/>
      <c r="F76" s="95"/>
      <c r="G76" s="96"/>
      <c r="H76" s="93"/>
      <c r="O76" s="24"/>
      <c r="Q76" s="24"/>
    </row>
    <row r="77" spans="1:17" s="23" customFormat="1">
      <c r="B77" s="93"/>
      <c r="C77" s="96"/>
      <c r="D77" s="93"/>
      <c r="E77" s="93"/>
      <c r="F77" s="95"/>
      <c r="H77" s="93"/>
      <c r="I77" s="93"/>
      <c r="J77" s="98"/>
      <c r="O77" s="24"/>
      <c r="Q77" s="24"/>
    </row>
    <row r="78" spans="1:17" s="23" customFormat="1">
      <c r="B78" s="93"/>
      <c r="C78" s="96"/>
      <c r="D78" s="93"/>
      <c r="E78" s="93"/>
      <c r="H78" s="93"/>
      <c r="I78" s="93"/>
      <c r="J78" s="93"/>
      <c r="O78" s="24"/>
      <c r="Q78" s="24"/>
    </row>
    <row r="79" spans="1:17" s="23" customFormat="1">
      <c r="B79" s="93"/>
      <c r="C79" s="96"/>
      <c r="D79" s="93"/>
      <c r="E79" s="93"/>
      <c r="H79" s="93"/>
      <c r="I79" s="93"/>
      <c r="J79" s="93"/>
      <c r="O79" s="24"/>
      <c r="Q79" s="24"/>
    </row>
    <row r="80" spans="1:17" s="23" customFormat="1">
      <c r="B80" s="93"/>
      <c r="C80" s="96"/>
      <c r="D80" s="93"/>
      <c r="E80" s="93"/>
      <c r="H80" s="93"/>
      <c r="I80" s="93"/>
      <c r="J80" s="93"/>
      <c r="O80" s="24"/>
      <c r="Q80" s="24"/>
    </row>
    <row r="81" spans="2:17" s="23" customFormat="1">
      <c r="B81" s="93"/>
      <c r="C81" s="96"/>
      <c r="D81" s="94"/>
      <c r="E81" s="93"/>
      <c r="H81" s="93"/>
      <c r="I81" s="93"/>
      <c r="J81" s="93"/>
      <c r="O81" s="24"/>
      <c r="Q81" s="24"/>
    </row>
    <row r="82" spans="2:17" s="23" customFormat="1">
      <c r="B82" s="93"/>
      <c r="C82" s="96"/>
      <c r="D82" s="93"/>
      <c r="E82" s="93"/>
      <c r="H82" s="93"/>
      <c r="I82" s="93"/>
      <c r="J82" s="93"/>
      <c r="O82" s="24"/>
      <c r="Q82" s="24"/>
    </row>
    <row r="83" spans="2:17" s="23" customFormat="1">
      <c r="B83" s="93"/>
      <c r="C83" s="96"/>
      <c r="D83" s="93"/>
      <c r="E83" s="93"/>
      <c r="H83" s="93"/>
      <c r="I83" s="93"/>
      <c r="J83" s="93"/>
      <c r="O83" s="24"/>
      <c r="Q83" s="24"/>
    </row>
    <row r="84" spans="2:17" s="23" customFormat="1">
      <c r="B84" s="93"/>
      <c r="C84" s="96"/>
      <c r="D84" s="93"/>
      <c r="E84" s="93"/>
      <c r="H84" s="93"/>
      <c r="I84" s="93"/>
      <c r="J84" s="93"/>
      <c r="O84" s="24"/>
      <c r="Q84" s="24"/>
    </row>
    <row r="85" spans="2:17" s="23" customFormat="1">
      <c r="B85" s="93"/>
      <c r="C85" s="96"/>
      <c r="D85" s="93"/>
      <c r="E85" s="93"/>
      <c r="H85" s="93"/>
      <c r="I85" s="93"/>
      <c r="J85" s="93"/>
      <c r="O85" s="24"/>
      <c r="Q85" s="24"/>
    </row>
    <row r="86" spans="2:17" s="23" customFormat="1">
      <c r="B86" s="93"/>
      <c r="C86" s="96"/>
      <c r="D86" s="94"/>
      <c r="E86" s="93"/>
      <c r="H86" s="93"/>
      <c r="I86" s="93"/>
      <c r="J86" s="93"/>
      <c r="O86" s="24"/>
      <c r="Q86" s="24"/>
    </row>
    <row r="87" spans="2:17" s="23" customFormat="1">
      <c r="B87" s="93"/>
      <c r="C87" s="96"/>
      <c r="D87" s="93"/>
      <c r="E87" s="93"/>
      <c r="H87" s="93"/>
      <c r="I87" s="93"/>
      <c r="J87" s="93"/>
      <c r="O87" s="24"/>
      <c r="Q87" s="24"/>
    </row>
    <row r="88" spans="2:17" s="23" customFormat="1">
      <c r="B88" s="93"/>
      <c r="C88" s="96"/>
      <c r="D88" s="93"/>
      <c r="E88" s="93"/>
      <c r="H88" s="93"/>
      <c r="I88" s="93"/>
      <c r="J88" s="93"/>
      <c r="O88" s="24"/>
      <c r="Q88" s="24"/>
    </row>
    <row r="89" spans="2:17" s="23" customFormat="1">
      <c r="B89" s="93"/>
      <c r="C89" s="96"/>
      <c r="D89" s="93"/>
      <c r="E89" s="93"/>
      <c r="H89" s="93"/>
      <c r="I89" s="93"/>
      <c r="J89" s="93"/>
      <c r="O89" s="24"/>
      <c r="Q89" s="24"/>
    </row>
    <row r="90" spans="2:17" s="23" customFormat="1">
      <c r="B90" s="93"/>
      <c r="C90" s="96"/>
      <c r="D90" s="94"/>
      <c r="E90" s="93"/>
      <c r="F90" s="93"/>
      <c r="G90" s="93"/>
      <c r="H90" s="93"/>
      <c r="I90" s="93"/>
      <c r="J90" s="93"/>
      <c r="O90" s="24"/>
      <c r="Q90" s="24"/>
    </row>
    <row r="91" spans="2:17" s="23" customFormat="1">
      <c r="B91" s="93"/>
      <c r="C91" s="96"/>
      <c r="D91" s="94"/>
      <c r="E91" s="93"/>
      <c r="F91" s="93"/>
      <c r="G91" s="93"/>
      <c r="H91" s="93"/>
      <c r="I91" s="93"/>
      <c r="J91" s="93"/>
      <c r="O91" s="24"/>
      <c r="Q91" s="24"/>
    </row>
    <row r="92" spans="2:17" s="23" customFormat="1">
      <c r="B92" s="93"/>
      <c r="C92" s="96"/>
      <c r="D92" s="94"/>
      <c r="E92" s="93"/>
      <c r="F92" s="93"/>
      <c r="G92" s="93"/>
      <c r="H92" s="93"/>
      <c r="I92" s="93"/>
      <c r="J92" s="93"/>
      <c r="O92" s="24"/>
      <c r="Q92" s="24"/>
    </row>
    <row r="93" spans="2:17" s="23" customFormat="1">
      <c r="B93" s="93"/>
      <c r="C93" s="96"/>
      <c r="D93" s="99"/>
      <c r="E93" s="93"/>
      <c r="F93" s="93"/>
      <c r="G93" s="98"/>
      <c r="H93" s="93"/>
      <c r="I93" s="93"/>
      <c r="J93" s="93"/>
      <c r="O93" s="24"/>
      <c r="Q93" s="24"/>
    </row>
    <row r="94" spans="2:17" s="23" customFormat="1">
      <c r="B94" s="93"/>
      <c r="C94" s="96"/>
      <c r="D94" s="94"/>
      <c r="E94" s="93"/>
      <c r="F94" s="93"/>
      <c r="G94" s="98"/>
      <c r="H94" s="93"/>
      <c r="I94" s="93"/>
      <c r="J94" s="93"/>
      <c r="O94" s="24"/>
      <c r="Q94" s="24"/>
    </row>
    <row r="95" spans="2:17" s="23" customFormat="1">
      <c r="B95" s="93"/>
      <c r="C95" s="96"/>
      <c r="D95" s="94"/>
      <c r="E95" s="93"/>
      <c r="F95" s="93"/>
      <c r="G95" s="93"/>
      <c r="H95" s="96"/>
      <c r="I95" s="93"/>
      <c r="J95" s="93"/>
      <c r="O95" s="24"/>
      <c r="Q95" s="24"/>
    </row>
    <row r="96" spans="2:17" s="23" customFormat="1">
      <c r="B96" s="93"/>
      <c r="C96" s="96"/>
      <c r="D96" s="94"/>
      <c r="E96" s="93"/>
      <c r="F96" s="93"/>
      <c r="G96" s="93"/>
      <c r="H96" s="93"/>
      <c r="I96" s="93"/>
      <c r="J96" s="93"/>
      <c r="O96" s="24"/>
      <c r="Q96" s="24"/>
    </row>
    <row r="97" spans="2:17" s="23" customFormat="1">
      <c r="B97" s="93"/>
      <c r="C97" s="96"/>
      <c r="D97" s="94"/>
      <c r="E97" s="94"/>
      <c r="F97" s="93"/>
      <c r="G97" s="100"/>
      <c r="H97" s="96"/>
      <c r="I97" s="93"/>
      <c r="J97" s="93"/>
      <c r="O97" s="24"/>
      <c r="Q97" s="24"/>
    </row>
    <row r="98" spans="2:17" s="23" customFormat="1">
      <c r="B98" s="93"/>
      <c r="C98" s="96"/>
      <c r="D98" s="93"/>
      <c r="E98" s="93"/>
      <c r="F98" s="93"/>
      <c r="G98" s="100"/>
      <c r="H98" s="93"/>
      <c r="I98" s="93"/>
      <c r="J98" s="93"/>
      <c r="O98" s="24"/>
      <c r="Q98" s="24"/>
    </row>
    <row r="99" spans="2:17" s="23" customFormat="1">
      <c r="B99" s="93"/>
      <c r="C99" s="96"/>
      <c r="D99" s="93"/>
      <c r="E99" s="93"/>
      <c r="F99" s="93"/>
      <c r="G99" s="93"/>
      <c r="H99" s="93"/>
      <c r="I99" s="93"/>
      <c r="J99" s="93"/>
      <c r="O99" s="24"/>
      <c r="Q99" s="24"/>
    </row>
    <row r="100" spans="2:17" s="23" customFormat="1">
      <c r="B100" s="93"/>
      <c r="C100" s="96"/>
      <c r="D100" s="93"/>
      <c r="E100" s="93"/>
      <c r="F100" s="93"/>
      <c r="G100" s="95"/>
      <c r="H100" s="93"/>
      <c r="I100" s="93"/>
      <c r="J100" s="93"/>
      <c r="O100" s="101"/>
      <c r="Q100" s="24"/>
    </row>
    <row r="101" spans="2:17" s="23" customFormat="1">
      <c r="B101" s="93"/>
      <c r="C101" s="96"/>
      <c r="D101" s="93"/>
      <c r="E101" s="93"/>
      <c r="F101" s="93"/>
      <c r="G101" s="95"/>
      <c r="H101" s="93"/>
      <c r="I101" s="93"/>
      <c r="J101" s="93"/>
      <c r="O101" s="24"/>
      <c r="Q101" s="24"/>
    </row>
    <row r="102" spans="2:17" s="23" customFormat="1">
      <c r="B102" s="93"/>
      <c r="C102" s="96"/>
      <c r="D102" s="93"/>
      <c r="E102" s="93"/>
      <c r="F102" s="93"/>
      <c r="G102" s="95"/>
      <c r="H102" s="93"/>
      <c r="I102" s="93"/>
      <c r="J102" s="93"/>
      <c r="O102" s="24"/>
      <c r="Q102" s="24"/>
    </row>
    <row r="103" spans="2:17" s="98" customFormat="1">
      <c r="B103" s="93"/>
    </row>
    <row r="104" spans="2:17" s="98" customFormat="1">
      <c r="B104" s="93"/>
    </row>
    <row r="105" spans="2:17" s="98" customFormat="1">
      <c r="B105" s="93"/>
    </row>
    <row r="106" spans="2:17" s="98" customFormat="1">
      <c r="B106" s="93"/>
    </row>
    <row r="107" spans="2:17" s="98" customFormat="1">
      <c r="B107" s="93"/>
    </row>
    <row r="108" spans="2:17" s="98" customFormat="1">
      <c r="B108" s="93"/>
    </row>
    <row r="109" spans="2:17" s="98" customFormat="1">
      <c r="B109" s="93"/>
    </row>
    <row r="110" spans="2:17" s="98" customFormat="1">
      <c r="B110" s="93"/>
    </row>
    <row r="111" spans="2:17" s="98" customFormat="1">
      <c r="B111" s="93"/>
    </row>
    <row r="112" spans="2:17" s="98" customFormat="1">
      <c r="B112" s="93"/>
    </row>
    <row r="113" spans="2:2" s="98" customFormat="1">
      <c r="B113" s="93"/>
    </row>
    <row r="114" spans="2:2" s="98" customFormat="1">
      <c r="B114" s="93"/>
    </row>
    <row r="115" spans="2:2" s="98" customFormat="1">
      <c r="B115" s="93"/>
    </row>
    <row r="116" spans="2:2" s="98" customFormat="1">
      <c r="B116" s="93"/>
    </row>
    <row r="117" spans="2:2" s="98" customFormat="1">
      <c r="B117" s="93"/>
    </row>
    <row r="118" spans="2:2" s="98" customFormat="1">
      <c r="B118" s="93"/>
    </row>
    <row r="119" spans="2:2" s="98" customFormat="1">
      <c r="B119" s="93"/>
    </row>
    <row r="120" spans="2:2" s="98" customFormat="1">
      <c r="B120" s="93"/>
    </row>
    <row r="121" spans="2:2" s="98" customFormat="1">
      <c r="B121" s="93"/>
    </row>
    <row r="122" spans="2:2" s="98" customFormat="1">
      <c r="B122" s="93"/>
    </row>
    <row r="123" spans="2:2" s="98" customFormat="1">
      <c r="B123" s="93"/>
    </row>
    <row r="124" spans="2:2" s="98" customFormat="1">
      <c r="B124" s="93"/>
    </row>
    <row r="125" spans="2:2" s="98" customFormat="1">
      <c r="B125" s="93"/>
    </row>
    <row r="126" spans="2:2" s="98" customFormat="1">
      <c r="B126" s="93"/>
    </row>
    <row r="127" spans="2:2" s="98" customFormat="1">
      <c r="B127" s="93"/>
    </row>
    <row r="128" spans="2:2" s="98" customFormat="1">
      <c r="B128" s="93"/>
    </row>
    <row r="129" spans="2:2" s="98" customFormat="1">
      <c r="B129" s="93"/>
    </row>
    <row r="130" spans="2:2" s="98" customFormat="1">
      <c r="B130" s="93"/>
    </row>
    <row r="131" spans="2:2" s="98" customFormat="1">
      <c r="B131" s="93"/>
    </row>
    <row r="132" spans="2:2" s="98" customFormat="1">
      <c r="B132" s="93"/>
    </row>
    <row r="133" spans="2:2" s="98" customFormat="1">
      <c r="B133" s="93"/>
    </row>
    <row r="134" spans="2:2" s="98" customFormat="1">
      <c r="B134" s="93"/>
    </row>
    <row r="135" spans="2:2" s="98" customFormat="1">
      <c r="B135" s="93"/>
    </row>
    <row r="136" spans="2:2" s="98" customFormat="1">
      <c r="B136" s="93"/>
    </row>
    <row r="137" spans="2:2" s="98" customFormat="1">
      <c r="B137" s="93"/>
    </row>
    <row r="138" spans="2:2" s="98" customFormat="1">
      <c r="B138" s="93"/>
    </row>
    <row r="139" spans="2:2" s="98" customFormat="1">
      <c r="B139" s="93"/>
    </row>
    <row r="140" spans="2:2" s="98" customFormat="1">
      <c r="B140" s="93"/>
    </row>
    <row r="141" spans="2:2" s="98" customFormat="1">
      <c r="B141" s="93"/>
    </row>
    <row r="142" spans="2:2" s="98" customFormat="1">
      <c r="B142" s="93"/>
    </row>
    <row r="143" spans="2:2" s="98" customFormat="1">
      <c r="B143" s="93"/>
    </row>
    <row r="144" spans="2:2" s="98" customFormat="1">
      <c r="B144" s="93"/>
    </row>
  </sheetData>
  <mergeCells count="8">
    <mergeCell ref="D61:K61"/>
    <mergeCell ref="D62:K62"/>
    <mergeCell ref="B2:K2"/>
    <mergeCell ref="H3:I3"/>
    <mergeCell ref="J3:K3"/>
    <mergeCell ref="H4:I4"/>
    <mergeCell ref="J4:K4"/>
    <mergeCell ref="B59:C59"/>
  </mergeCells>
  <dataValidations count="1">
    <dataValidation type="date" allowBlank="1" showInputMessage="1" showErrorMessage="1" error="Enter Valid date in the one of the two following formats:_x000a__x000a_mm/dd/yyyy or dd-mmm-yyyy_x000a__x000a__x000a_Date should not exceed current system date on computer." sqref="J9">
      <formula1>32487</formula1>
      <formula2>TODAY() +3</formula2>
    </dataValidation>
  </dataValidations>
  <hyperlinks>
    <hyperlink ref="E68" r:id="rId1"/>
  </hyperlinks>
  <printOptions horizontalCentered="1"/>
  <pageMargins left="0.39370078740157483" right="0.19685039370078741" top="0.19685039370078741" bottom="0.59055118110236227" header="0.31496062992125984" footer="0.31496062992125984"/>
  <pageSetup paperSize="9" scale="55" orientation="landscape" r:id="rId2"/>
  <headerFooter alignWithMargins="0">
    <oddFooter>&amp;LAPC-Berlin (V1)&amp;RIssue Date: Dec 2015
This issue supersedes all previous issues</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6a.OEE</vt:lpstr>
      <vt:lpstr>6b.OEE example</vt:lpstr>
      <vt:lpstr>'6a.OEE'!Druckbereich</vt:lpstr>
      <vt:lpstr>'6b.OEE example'!Druckbereich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Hemassian, Hamid (H.)</dc:creator>
  <cp:lastModifiedBy>Hemassian, Hamid</cp:lastModifiedBy>
  <cp:lastPrinted>2016-07-31T22:11:47Z</cp:lastPrinted>
  <dcterms:created xsi:type="dcterms:W3CDTF">2015-01-07T15:24:12Z</dcterms:created>
  <dcterms:modified xsi:type="dcterms:W3CDTF">2016-09-19T10:07:04Z</dcterms:modified>
</cp:coreProperties>
</file>